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9 rok\"/>
    </mc:Choice>
  </mc:AlternateContent>
  <bookViews>
    <workbookView xWindow="0" yWindow="0" windowWidth="23040" windowHeight="8544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41" i="1" l="1"/>
  <c r="C40" i="1"/>
  <c r="C37" i="1" s="1"/>
  <c r="D16" i="1"/>
  <c r="D33" i="1" s="1"/>
  <c r="C16" i="1"/>
  <c r="D32" i="1"/>
  <c r="D17" i="1" l="1"/>
  <c r="C17" i="1"/>
  <c r="C46" i="2"/>
  <c r="C45" i="2"/>
  <c r="C44" i="2"/>
  <c r="C43" i="2"/>
  <c r="C42" i="2"/>
  <c r="D35" i="2"/>
  <c r="D39" i="2" s="1"/>
  <c r="C35" i="2"/>
  <c r="D24" i="2"/>
  <c r="D36" i="2" s="1"/>
  <c r="C24" i="2"/>
  <c r="C36" i="2" s="1"/>
  <c r="C47" i="2" l="1"/>
  <c r="C41" i="2"/>
  <c r="D3" i="2"/>
  <c r="D40" i="2"/>
  <c r="D38" i="2"/>
  <c r="D28" i="1" l="1"/>
  <c r="C28" i="1"/>
  <c r="D34" i="1" l="1"/>
  <c r="D29" i="1" l="1"/>
  <c r="C36" i="1" s="1"/>
  <c r="C42" i="1" l="1"/>
  <c r="D3" i="1"/>
  <c r="D35" i="1"/>
  <c r="C29" i="1"/>
</calcChain>
</file>

<file path=xl/sharedStrings.xml><?xml version="1.0" encoding="utf-8"?>
<sst xmlns="http://schemas.openxmlformats.org/spreadsheetml/2006/main" count="152" uniqueCount="86">
  <si>
    <t>5 000 000,00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</si>
  <si>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</si>
  <si>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</si>
  <si>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</si>
  <si>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</si>
  <si>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</si>
  <si>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</si>
  <si>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</si>
  <si>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</si>
  <si>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</si>
  <si>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</si>
  <si>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</si>
  <si>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</si>
  <si>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</si>
  <si>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15.</t>
  </si>
  <si>
    <t>16.</t>
  </si>
  <si>
    <t>17.</t>
  </si>
  <si>
    <t>18.</t>
  </si>
  <si>
    <t>19.</t>
  </si>
  <si>
    <t>20.</t>
  </si>
  <si>
    <t xml:space="preserve">Kwota do spłaty </t>
  </si>
  <si>
    <t>Kredyty bankowe</t>
  </si>
  <si>
    <t>II</t>
  </si>
  <si>
    <t>Pożyczki z WFOŚiGW w Łodzi</t>
  </si>
  <si>
    <t>I</t>
  </si>
  <si>
    <t>Termomodernizacja budynku przy ul. Skłodowskiej nr 3, 17</t>
  </si>
  <si>
    <t>Termomodernizacja budynku przy ul. Skłodowskiej nr 7/9</t>
  </si>
  <si>
    <t>Termomodernizacja budynku przy ul. Skłodowskiej nr 3-5,11</t>
  </si>
  <si>
    <t>Termomodernizacja budynku na os.  Stare Sady 12</t>
  </si>
  <si>
    <t>Termomodernizacja budynku na os. Wyszyńskiego</t>
  </si>
  <si>
    <t>Termomodernizacja budynku przy ul. Długosza</t>
  </si>
  <si>
    <t>Kanalizacja sanitarna we wsi Ruda</t>
  </si>
  <si>
    <t>Linia segregacji odpadów i kompostownia</t>
  </si>
  <si>
    <t>Przewód sanitarny od ul. Kolejowej do ul. Błońskiej</t>
  </si>
  <si>
    <t>Kanalizacja sanitarna. dla wsi poł.-wsch.- Bieniądzice</t>
  </si>
  <si>
    <t>Kanalizacja sanitarna dla wsi poł.-wsch.- Urbanice</t>
  </si>
  <si>
    <t>Termomodernizacja Szkoły Podstawowej w Kurowie</t>
  </si>
  <si>
    <t>Termomodernizacja Szkoły Podstawowej w Masłowicach</t>
  </si>
  <si>
    <t>Termomodernizacja budynku przy ul. Piłsudskiego 16</t>
  </si>
  <si>
    <t>Przebudowa i rozbudowa Kino-Teatru Syrena</t>
  </si>
  <si>
    <t>Termomodernizacja budynku Szkoły Podstawowej w Sieńcu</t>
  </si>
  <si>
    <t>Kredyt na spłatę wcześniej zaciągniętych zobowiązań</t>
  </si>
  <si>
    <t>RAZEM KREDYTY</t>
  </si>
  <si>
    <t>RAZEM ZADŁUŻENIE</t>
  </si>
  <si>
    <t>RAZEM POŻYCZKI</t>
  </si>
  <si>
    <t>Na saldo zadłużenia składają się:</t>
  </si>
  <si>
    <t>2. Gmina Wieluń nie udzielała gwarancji i poręczeń z budżetu gminy.</t>
  </si>
  <si>
    <t xml:space="preserve">Kwota </t>
  </si>
  <si>
    <t>Tytuł pożyczki / kredytu</t>
  </si>
  <si>
    <t>Uzbrojenie terenów budown. mieszkan.  w  ul . Bojarowskiej</t>
  </si>
  <si>
    <t xml:space="preserve">1) pożyczki z Wojewódzkiego Funduszu Ochrony Środowiska i Gospodarki Wodnej w Łodzi: </t>
  </si>
  <si>
    <t>2) kredyty na pokrycie deficytu  budżetowego i spłatę wcześniej zaciągniętych zobowiązań:</t>
  </si>
  <si>
    <t>Ogółem kwota zadłużenia to kwota:</t>
  </si>
  <si>
    <t>1.     Zadłużenie Gminy Wieluń</t>
  </si>
  <si>
    <t>Materiały Informacyjne do projektu budżetu Gminy Wieluń na 2018 rok</t>
  </si>
  <si>
    <t>Planowana kwota długu z tytułu pożyczek i kredytów na koniec 2018 roku to:</t>
  </si>
  <si>
    <r>
      <rPr>
        <b/>
        <sz val="8"/>
        <color theme="1"/>
        <rFont val="Times New Roman"/>
        <family val="1"/>
        <charset val="238"/>
      </rPr>
      <t xml:space="preserve">Planowane rozchody </t>
    </r>
    <r>
      <rPr>
        <sz val="8"/>
        <color theme="1"/>
        <rFont val="Times New Roman"/>
        <family val="1"/>
        <charset val="238"/>
      </rPr>
      <t xml:space="preserve">w 2018 roku spłata kredytów i pożyczek </t>
    </r>
    <r>
      <rPr>
        <b/>
        <sz val="8"/>
        <color theme="1"/>
        <rFont val="Times New Roman"/>
        <family val="1"/>
        <charset val="238"/>
      </rPr>
      <t/>
    </r>
  </si>
  <si>
    <t>Planowana kwota długu na koniec 2018 roku to:</t>
  </si>
  <si>
    <t>(kwota zadłużenia)</t>
  </si>
  <si>
    <t>Prognozowana kwota długu na początek 2018 roku to :</t>
  </si>
  <si>
    <t>z następujących tytułów:</t>
  </si>
  <si>
    <r>
      <rPr>
        <b/>
        <sz val="8"/>
        <color theme="1"/>
        <rFont val="Times New Roman"/>
        <family val="1"/>
        <charset val="238"/>
      </rPr>
      <t>Planowane przychody</t>
    </r>
    <r>
      <rPr>
        <sz val="8"/>
        <color theme="1"/>
        <rFont val="Times New Roman"/>
        <family val="1"/>
        <charset val="238"/>
      </rPr>
      <t xml:space="preserve"> w 2017 roku  kwota </t>
    </r>
    <r>
      <rPr>
        <b/>
        <sz val="8"/>
        <color theme="1"/>
        <rFont val="Times New Roman"/>
        <family val="1"/>
        <charset val="238"/>
      </rPr>
      <t/>
    </r>
  </si>
  <si>
    <t>21.</t>
  </si>
  <si>
    <t>Kredyt na spłatę deficytu budżetu</t>
  </si>
  <si>
    <t>Kanalizacja sanitarna dla wsi Olewin</t>
  </si>
  <si>
    <t>Planowany wskaźnik zadłużenia w stosunku do planowanych dochodów wynosi 29,89 %.</t>
  </si>
  <si>
    <t xml:space="preserve">3) kredyt na spłatę deficytu budżetu </t>
  </si>
  <si>
    <t xml:space="preserve">2) kredytu na spłatę wcześniej zaciągniętych zobowiązań </t>
  </si>
  <si>
    <t>1) pożyczek z WFOŚ i GW w Łodzi</t>
  </si>
  <si>
    <t>Materiały Informacyjne do projektu budżetu Gminy Wieluń na 2019 rok</t>
  </si>
  <si>
    <t>Planowana kwota długu z tytułu pożyczek i kredytów na koniec 2019 roku to:</t>
  </si>
  <si>
    <t xml:space="preserve"> Ogółem z WFOSi GW w Łodzi</t>
  </si>
  <si>
    <t xml:space="preserve">1) pożyczka z Narodowego Funduszu Ochrony Środowiska i Gospodarki Wodnej w Warszawie: </t>
  </si>
  <si>
    <t>Pożyczka z NFOŚiGW w Warszawie</t>
  </si>
  <si>
    <t>Rozbudowa lini segregacji odpadów w Rudzie</t>
  </si>
  <si>
    <t>III</t>
  </si>
  <si>
    <t>2) pożyczek z WFOŚ i GW w Łodzi</t>
  </si>
  <si>
    <t xml:space="preserve">3) kredytu na spłatę wcześniej zaciągniętych zobowiązań </t>
  </si>
  <si>
    <t>1) pożyczkI z NFOŚ i GW w Warszawie</t>
  </si>
  <si>
    <t>Prognozowana kwota długu na początek 2019 roku to :</t>
  </si>
  <si>
    <r>
      <rPr>
        <b/>
        <sz val="8"/>
        <color theme="1"/>
        <rFont val="Times New Roman"/>
        <family val="1"/>
        <charset val="238"/>
      </rPr>
      <t>Planowane przychody</t>
    </r>
    <r>
      <rPr>
        <sz val="8"/>
        <color theme="1"/>
        <rFont val="Times New Roman"/>
        <family val="1"/>
        <charset val="238"/>
      </rPr>
      <t xml:space="preserve"> w 2019 roku  kwota </t>
    </r>
    <r>
      <rPr>
        <b/>
        <sz val="8"/>
        <color theme="1"/>
        <rFont val="Times New Roman"/>
        <family val="1"/>
        <charset val="238"/>
      </rPr>
      <t/>
    </r>
  </si>
  <si>
    <t>Planowana kwota długu na koniec 2019 roku to:</t>
  </si>
  <si>
    <t>Planowany wskaźnik zadłużenia w stosunku do planowanych dochodów wynosi 27,57%.</t>
  </si>
  <si>
    <t>Razem zadłużenie</t>
  </si>
  <si>
    <t>Razem kredyty</t>
  </si>
  <si>
    <t>Razem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</si>
</sst>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i/>
      <u/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/>
    <xf numFmtId="0" fontId="9" fillId="0" borderId="11" xfId="0" applyFont="1" applyBorder="1"/>
    <xf numFmtId="0" fontId="7" fillId="0" borderId="1" xfId="0" applyFont="1" applyBorder="1"/>
    <xf numFmtId="0" fontId="11" fillId="0" borderId="12" xfId="0" applyFont="1" applyBorder="1" applyAlignment="1">
      <alignment vertical="center"/>
    </xf>
    <xf numFmtId="0" fontId="7" fillId="0" borderId="12" xfId="0" applyFont="1" applyBorder="1"/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7" fillId="4" borderId="11" xfId="0" applyFont="1" applyFill="1" applyBorder="1"/>
    <xf numFmtId="0" fontId="1" fillId="0" borderId="4" xfId="0" applyFont="1" applyBorder="1" applyAlignment="1">
      <alignment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8" fillId="2" borderId="13" xfId="0" applyNumberFormat="1" applyFont="1" applyFill="1" applyBorder="1"/>
    <xf numFmtId="0" fontId="5" fillId="0" borderId="0" xfId="0" applyFont="1"/>
    <xf numFmtId="0" fontId="12" fillId="0" borderId="0" xfId="0" applyFont="1"/>
    <xf numFmtId="0" fontId="3" fillId="0" borderId="5" xfId="0" applyFont="1" applyBorder="1" applyAlignment="1">
      <alignment horizontal="center" vertical="center"/>
    </xf>
    <xf numFmtId="0" fontId="1" fillId="0" borderId="14" xfId="0" applyFont="1" applyBorder="1"/>
    <xf numFmtId="4" fontId="2" fillId="0" borderId="15" xfId="0" applyNumberFormat="1" applyFont="1" applyBorder="1" applyAlignment="1">
      <alignment horizontal="right" vertical="center"/>
    </xf>
    <xf numFmtId="0" fontId="1" fillId="0" borderId="16" xfId="0" applyFont="1" applyBorder="1"/>
    <xf numFmtId="4" fontId="2" fillId="0" borderId="17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 indent="5"/>
    </xf>
    <xf numFmtId="0" fontId="1" fillId="4" borderId="11" xfId="0" applyFont="1" applyFill="1" applyBorder="1"/>
    <xf numFmtId="4" fontId="3" fillId="3" borderId="13" xfId="0" applyNumberFormat="1" applyFont="1" applyFill="1" applyBorder="1"/>
    <xf numFmtId="4" fontId="3" fillId="3" borderId="7" xfId="0" applyNumberFormat="1" applyFont="1" applyFill="1" applyBorder="1"/>
    <xf numFmtId="4" fontId="3" fillId="2" borderId="13" xfId="0" applyNumberFormat="1" applyFont="1" applyFill="1" applyBorder="1"/>
    <xf numFmtId="0" fontId="15" fillId="0" borderId="0" xfId="0" applyFont="1"/>
    <xf numFmtId="0" fontId="15" fillId="0" borderId="0" xfId="0" applyFont="1" applyAlignment="1">
      <alignment horizontal="justify" vertical="center"/>
    </xf>
    <xf numFmtId="4" fontId="13" fillId="0" borderId="0" xfId="0" applyNumberFormat="1" applyFont="1"/>
    <xf numFmtId="0" fontId="13" fillId="0" borderId="0" xfId="0" applyFont="1"/>
    <xf numFmtId="0" fontId="10" fillId="0" borderId="11" xfId="0" applyFont="1" applyBorder="1"/>
    <xf numFmtId="0" fontId="16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1" fillId="0" borderId="1" xfId="0" applyFont="1" applyBorder="1"/>
    <xf numFmtId="4" fontId="1" fillId="0" borderId="2" xfId="0" applyNumberFormat="1" applyFont="1" applyBorder="1"/>
    <xf numFmtId="4" fontId="1" fillId="0" borderId="17" xfId="0" applyNumberFormat="1" applyFont="1" applyBorder="1"/>
    <xf numFmtId="4" fontId="17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right"/>
    </xf>
    <xf numFmtId="4" fontId="1" fillId="0" borderId="18" xfId="0" applyNumberFormat="1" applyFont="1" applyBorder="1" applyAlignment="1">
      <alignment horizontal="right" vertical="center"/>
    </xf>
    <xf numFmtId="4" fontId="6" fillId="0" borderId="18" xfId="0" applyNumberFormat="1" applyFont="1" applyBorder="1"/>
    <xf numFmtId="4" fontId="6" fillId="0" borderId="2" xfId="0" applyNumberFormat="1" applyFont="1" applyBorder="1"/>
    <xf numFmtId="4" fontId="8" fillId="2" borderId="1" xfId="0" applyNumberFormat="1" applyFont="1" applyFill="1" applyBorder="1"/>
    <xf numFmtId="4" fontId="6" fillId="0" borderId="17" xfId="0" applyNumberFormat="1" applyFont="1" applyBorder="1"/>
    <xf numFmtId="4" fontId="6" fillId="0" borderId="0" xfId="0" applyNumberFormat="1" applyFont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" fontId="15" fillId="0" borderId="0" xfId="0" applyNumberFormat="1" applyFont="1"/>
    <xf numFmtId="4" fontId="1" fillId="0" borderId="21" xfId="0" applyNumberFormat="1" applyFont="1" applyBorder="1" applyAlignment="1">
      <alignment horizontal="right" vertical="center"/>
    </xf>
    <xf numFmtId="4" fontId="6" fillId="0" borderId="22" xfId="0" applyNumberFormat="1" applyFont="1" applyBorder="1"/>
    <xf numFmtId="0" fontId="3" fillId="0" borderId="6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1" fillId="0" borderId="12" xfId="0" applyFont="1" applyBorder="1"/>
    <xf numFmtId="0" fontId="8" fillId="0" borderId="12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1" fillId="4" borderId="0" xfId="0" applyFont="1" applyFill="1" applyBorder="1"/>
    <xf numFmtId="0" fontId="8" fillId="4" borderId="0" xfId="0" applyFont="1" applyFill="1" applyBorder="1" applyAlignment="1">
      <alignment horizontal="center" vertical="center"/>
    </xf>
    <xf numFmtId="4" fontId="18" fillId="4" borderId="0" xfId="0" applyNumberFormat="1" applyFont="1" applyFill="1" applyBorder="1"/>
    <xf numFmtId="4" fontId="18" fillId="5" borderId="13" xfId="0" applyNumberFormat="1" applyFont="1" applyFill="1" applyBorder="1"/>
    <xf numFmtId="4" fontId="18" fillId="5" borderId="7" xfId="0" applyNumberFormat="1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16" workbookViewId="0">
      <selection activeCell="H34" sqref="H34"/>
    </sheetView>
  </sheetViews>
  <sheetFormatPr defaultRowHeight="14.4" x14ac:dyDescent="0.3"/>
  <cols>
    <col min="1" max="1" width="3.6640625" customWidth="1"/>
    <col min="2" max="2" width="45.6640625" customWidth="1"/>
    <col min="3" max="3" width="16.33203125" customWidth="1"/>
    <col min="4" max="4" width="17.33203125" customWidth="1"/>
    <col min="5" max="5" width="10.88671875" customWidth="1"/>
    <col min="6" max="6" width="14.33203125" customWidth="1"/>
  </cols>
  <sheetData>
    <row r="1" spans="1:4" x14ac:dyDescent="0.3">
      <c r="A1" s="27" t="s">
        <v>69</v>
      </c>
      <c r="B1" s="19"/>
      <c r="C1" s="19"/>
      <c r="D1" s="19"/>
    </row>
    <row r="2" spans="1:4" ht="15" customHeight="1" x14ac:dyDescent="0.3">
      <c r="A2" s="28" t="s">
        <v>53</v>
      </c>
      <c r="B2" s="19"/>
      <c r="C2" s="19"/>
      <c r="D2" s="19"/>
    </row>
    <row r="3" spans="1:4" x14ac:dyDescent="0.3">
      <c r="A3" s="20" t="s">
        <v>70</v>
      </c>
      <c r="B3" s="19"/>
      <c r="C3" s="19"/>
      <c r="D3" s="43">
        <f>D29</f>
        <v>35904466.659999996</v>
      </c>
    </row>
    <row r="4" spans="1:4" ht="15" thickBot="1" x14ac:dyDescent="0.35">
      <c r="A4" s="20"/>
      <c r="B4" s="19"/>
      <c r="C4" s="19"/>
      <c r="D4" s="43"/>
    </row>
    <row r="5" spans="1:4" ht="18" customHeight="1" thickBot="1" x14ac:dyDescent="0.35">
      <c r="A5" s="65" t="s">
        <v>1</v>
      </c>
      <c r="B5" s="64" t="s">
        <v>48</v>
      </c>
      <c r="C5" s="64" t="s">
        <v>47</v>
      </c>
      <c r="D5" s="66" t="s">
        <v>20</v>
      </c>
    </row>
    <row r="6" spans="1:4" ht="15" customHeight="1" thickBot="1" x14ac:dyDescent="0.35">
      <c r="A6" s="67" t="s">
        <v>24</v>
      </c>
      <c r="B6" s="68" t="s">
        <v>73</v>
      </c>
      <c r="C6" s="69"/>
      <c r="D6" s="66"/>
    </row>
    <row r="7" spans="1:4" ht="14.4" customHeight="1" thickBot="1" x14ac:dyDescent="0.35">
      <c r="A7" s="58" t="s">
        <v>2</v>
      </c>
      <c r="B7" s="62" t="s">
        <v>74</v>
      </c>
      <c r="C7" s="63">
        <v>3265937.5</v>
      </c>
      <c r="D7" s="57">
        <v>3265937.5</v>
      </c>
    </row>
    <row r="8" spans="1:4" ht="15" customHeight="1" thickBot="1" x14ac:dyDescent="0.35">
      <c r="A8" s="5" t="s">
        <v>22</v>
      </c>
      <c r="B8" s="68" t="s">
        <v>23</v>
      </c>
      <c r="C8" s="69"/>
      <c r="D8" s="6"/>
    </row>
    <row r="9" spans="1:4" ht="13.5" customHeight="1" x14ac:dyDescent="0.3">
      <c r="A9" s="51" t="s">
        <v>2</v>
      </c>
      <c r="B9" s="9" t="s">
        <v>34</v>
      </c>
      <c r="C9" s="17">
        <v>876540</v>
      </c>
      <c r="D9" s="25">
        <v>207496.54</v>
      </c>
    </row>
    <row r="10" spans="1:4" ht="13.5" customHeight="1" x14ac:dyDescent="0.3">
      <c r="A10" s="51" t="s">
        <v>3</v>
      </c>
      <c r="B10" s="9" t="s">
        <v>33</v>
      </c>
      <c r="C10" s="17">
        <v>501450</v>
      </c>
      <c r="D10" s="25">
        <v>350616</v>
      </c>
    </row>
    <row r="11" spans="1:4" ht="13.5" customHeight="1" x14ac:dyDescent="0.3">
      <c r="A11" s="51" t="s">
        <v>4</v>
      </c>
      <c r="B11" s="9" t="s">
        <v>35</v>
      </c>
      <c r="C11" s="17">
        <v>488336</v>
      </c>
      <c r="D11" s="25">
        <v>122084</v>
      </c>
    </row>
    <row r="12" spans="1:4" ht="13.5" customHeight="1" x14ac:dyDescent="0.3">
      <c r="A12" s="51" t="s">
        <v>5</v>
      </c>
      <c r="B12" s="9" t="s">
        <v>39</v>
      </c>
      <c r="C12" s="17">
        <v>463425</v>
      </c>
      <c r="D12" s="26">
        <v>46342.5</v>
      </c>
    </row>
    <row r="13" spans="1:4" ht="13.5" customHeight="1" x14ac:dyDescent="0.3">
      <c r="A13" s="51" t="s">
        <v>6</v>
      </c>
      <c r="B13" s="9" t="s">
        <v>49</v>
      </c>
      <c r="C13" s="17">
        <v>208488</v>
      </c>
      <c r="D13" s="26">
        <v>34748</v>
      </c>
    </row>
    <row r="14" spans="1:4" ht="13.5" customHeight="1" x14ac:dyDescent="0.3">
      <c r="A14" s="51" t="s">
        <v>7</v>
      </c>
      <c r="B14" s="9" t="s">
        <v>40</v>
      </c>
      <c r="C14" s="17">
        <v>181056</v>
      </c>
      <c r="D14" s="25">
        <v>72422.399999999994</v>
      </c>
    </row>
    <row r="15" spans="1:4" ht="13.5" customHeight="1" thickBot="1" x14ac:dyDescent="0.35">
      <c r="A15" s="54" t="s">
        <v>8</v>
      </c>
      <c r="B15" s="11" t="s">
        <v>64</v>
      </c>
      <c r="C15" s="55">
        <v>2170000</v>
      </c>
      <c r="D15" s="60">
        <v>2170000</v>
      </c>
    </row>
    <row r="16" spans="1:4" ht="15" customHeight="1" thickBot="1" x14ac:dyDescent="0.35">
      <c r="A16" s="76" t="s">
        <v>71</v>
      </c>
      <c r="B16" s="77"/>
      <c r="C16" s="56">
        <f>SUM(C9:C15)</f>
        <v>4889295</v>
      </c>
      <c r="D16" s="57">
        <f>SUM(D9:D15)</f>
        <v>3003709.4399999999</v>
      </c>
    </row>
    <row r="17" spans="1:6" ht="16.5" customHeight="1" thickBot="1" x14ac:dyDescent="0.35">
      <c r="A17" s="12"/>
      <c r="B17" s="15" t="s">
        <v>85</v>
      </c>
      <c r="C17" s="18">
        <f>SUM(C7,C9:C15)</f>
        <v>8155232.5</v>
      </c>
      <c r="D17" s="48">
        <f>SUM(D7,D9:D15)</f>
        <v>6269646.9399999995</v>
      </c>
    </row>
    <row r="18" spans="1:6" ht="15" customHeight="1" thickBot="1" x14ac:dyDescent="0.35">
      <c r="A18" s="5" t="s">
        <v>75</v>
      </c>
      <c r="B18" s="7" t="s">
        <v>21</v>
      </c>
      <c r="C18" s="8"/>
      <c r="D18" s="6"/>
    </row>
    <row r="19" spans="1:6" ht="13.5" customHeight="1" x14ac:dyDescent="0.3">
      <c r="A19" s="52" t="s">
        <v>2</v>
      </c>
      <c r="B19" s="13" t="s">
        <v>41</v>
      </c>
      <c r="C19" s="16" t="s">
        <v>0</v>
      </c>
      <c r="D19" s="23">
        <v>555584</v>
      </c>
    </row>
    <row r="20" spans="1:6" ht="13.5" customHeight="1" x14ac:dyDescent="0.3">
      <c r="A20" s="53" t="s">
        <v>3</v>
      </c>
      <c r="B20" s="9" t="s">
        <v>41</v>
      </c>
      <c r="C20" s="17">
        <v>2074822.42</v>
      </c>
      <c r="D20" s="25">
        <v>259414.42</v>
      </c>
    </row>
    <row r="21" spans="1:6" ht="13.5" customHeight="1" x14ac:dyDescent="0.3">
      <c r="A21" s="53" t="s">
        <v>4</v>
      </c>
      <c r="B21" s="9" t="s">
        <v>41</v>
      </c>
      <c r="C21" s="17">
        <v>5244534.5199999996</v>
      </c>
      <c r="D21" s="25">
        <v>749214.52</v>
      </c>
    </row>
    <row r="22" spans="1:6" ht="13.5" customHeight="1" x14ac:dyDescent="0.3">
      <c r="A22" s="53" t="s">
        <v>5</v>
      </c>
      <c r="B22" s="9" t="s">
        <v>41</v>
      </c>
      <c r="C22" s="17">
        <v>6190772.7800000003</v>
      </c>
      <c r="D22" s="26">
        <v>1768800</v>
      </c>
    </row>
    <row r="23" spans="1:6" ht="13.5" customHeight="1" x14ac:dyDescent="0.3">
      <c r="A23" s="53" t="s">
        <v>6</v>
      </c>
      <c r="B23" s="9" t="s">
        <v>41</v>
      </c>
      <c r="C23" s="17">
        <v>3933409.65</v>
      </c>
      <c r="D23" s="25">
        <v>1684800</v>
      </c>
    </row>
    <row r="24" spans="1:6" ht="13.5" customHeight="1" x14ac:dyDescent="0.3">
      <c r="A24" s="53" t="s">
        <v>8</v>
      </c>
      <c r="B24" s="9" t="s">
        <v>41</v>
      </c>
      <c r="C24" s="17">
        <v>9213394.9700000007</v>
      </c>
      <c r="D24" s="26">
        <v>5264000</v>
      </c>
    </row>
    <row r="25" spans="1:6" ht="13.5" customHeight="1" x14ac:dyDescent="0.3">
      <c r="A25" s="53" t="s">
        <v>9</v>
      </c>
      <c r="B25" s="11" t="s">
        <v>41</v>
      </c>
      <c r="C25" s="41">
        <v>5551060.0499999998</v>
      </c>
      <c r="D25" s="42">
        <v>3960000</v>
      </c>
    </row>
    <row r="26" spans="1:6" ht="13.5" customHeight="1" x14ac:dyDescent="0.3">
      <c r="A26" s="53" t="s">
        <v>10</v>
      </c>
      <c r="B26" s="9" t="s">
        <v>41</v>
      </c>
      <c r="C26" s="47">
        <v>9158857.6099999994</v>
      </c>
      <c r="D26" s="49">
        <v>7848000</v>
      </c>
    </row>
    <row r="27" spans="1:6" ht="13.5" customHeight="1" thickBot="1" x14ac:dyDescent="0.35">
      <c r="A27" s="53" t="s">
        <v>11</v>
      </c>
      <c r="B27" s="9" t="s">
        <v>41</v>
      </c>
      <c r="C27" s="46">
        <v>7545006.7800000003</v>
      </c>
      <c r="D27" s="61">
        <v>7545006.7800000003</v>
      </c>
    </row>
    <row r="28" spans="1:6" ht="16.5" customHeight="1" thickBot="1" x14ac:dyDescent="0.35">
      <c r="A28" s="12"/>
      <c r="B28" s="14" t="s">
        <v>84</v>
      </c>
      <c r="C28" s="18">
        <f>SUM(C19:C27)</f>
        <v>48911858.780000001</v>
      </c>
      <c r="D28" s="48">
        <f>SUM(D19:D27)</f>
        <v>29634819.719999999</v>
      </c>
    </row>
    <row r="29" spans="1:6" ht="18" customHeight="1" thickBot="1" x14ac:dyDescent="0.35">
      <c r="A29" s="29"/>
      <c r="B29" s="70" t="s">
        <v>83</v>
      </c>
      <c r="C29" s="74">
        <f>SUM(C17,C28)</f>
        <v>57067091.280000001</v>
      </c>
      <c r="D29" s="75">
        <f>SUM(D17,D28)</f>
        <v>35904466.659999996</v>
      </c>
    </row>
    <row r="30" spans="1:6" ht="14.25" customHeight="1" x14ac:dyDescent="0.3">
      <c r="A30" s="71"/>
      <c r="B30" s="72"/>
      <c r="C30" s="73"/>
      <c r="D30" s="73"/>
    </row>
    <row r="31" spans="1:6" x14ac:dyDescent="0.3">
      <c r="A31" s="33"/>
      <c r="B31" s="34" t="s">
        <v>45</v>
      </c>
      <c r="C31" s="33"/>
      <c r="D31" s="33"/>
      <c r="E31" s="1"/>
      <c r="F31" s="19"/>
    </row>
    <row r="32" spans="1:6" x14ac:dyDescent="0.3">
      <c r="A32" s="33" t="s">
        <v>72</v>
      </c>
      <c r="B32" s="33"/>
      <c r="C32" s="33"/>
      <c r="D32" s="44">
        <f>D7</f>
        <v>3265937.5</v>
      </c>
      <c r="E32" s="1"/>
      <c r="F32" s="19"/>
    </row>
    <row r="33" spans="1:6" x14ac:dyDescent="0.3">
      <c r="A33" s="33" t="s">
        <v>50</v>
      </c>
      <c r="B33" s="33"/>
      <c r="C33" s="33"/>
      <c r="D33" s="44">
        <f>D16</f>
        <v>3003709.4399999999</v>
      </c>
      <c r="E33" s="1"/>
      <c r="F33" s="19"/>
    </row>
    <row r="34" spans="1:6" x14ac:dyDescent="0.3">
      <c r="A34" s="33" t="s">
        <v>51</v>
      </c>
      <c r="B34" s="33"/>
      <c r="C34" s="33"/>
      <c r="D34" s="44">
        <f>D28</f>
        <v>29634819.719999999</v>
      </c>
      <c r="E34" s="1"/>
      <c r="F34" s="19"/>
    </row>
    <row r="35" spans="1:6" x14ac:dyDescent="0.3">
      <c r="A35" s="33" t="s">
        <v>52</v>
      </c>
      <c r="B35" s="33"/>
      <c r="C35" s="33"/>
      <c r="D35" s="44">
        <f>D29</f>
        <v>35904466.659999996</v>
      </c>
      <c r="E35" s="1"/>
      <c r="F35" s="19"/>
    </row>
    <row r="36" spans="1:6" x14ac:dyDescent="0.3">
      <c r="A36" s="36" t="s">
        <v>79</v>
      </c>
      <c r="B36" s="33"/>
      <c r="C36" s="35">
        <f>D29+D27-C37</f>
        <v>32027129.159999996</v>
      </c>
      <c r="D36" s="33" t="s">
        <v>58</v>
      </c>
      <c r="E36" s="1"/>
      <c r="F36" s="19"/>
    </row>
    <row r="37" spans="1:6" x14ac:dyDescent="0.3">
      <c r="A37" s="33" t="s">
        <v>80</v>
      </c>
      <c r="B37" s="33"/>
      <c r="C37" s="35">
        <f>SUM(C38:C40)</f>
        <v>11422344.280000001</v>
      </c>
      <c r="D37" s="33" t="s">
        <v>60</v>
      </c>
      <c r="E37" s="1"/>
      <c r="F37" s="19"/>
    </row>
    <row r="38" spans="1:6" x14ac:dyDescent="0.3">
      <c r="A38" s="33" t="s">
        <v>78</v>
      </c>
      <c r="B38" s="33"/>
      <c r="C38" s="59">
        <v>2265937.5</v>
      </c>
      <c r="D38" s="33"/>
      <c r="E38" s="1"/>
      <c r="F38" s="19"/>
    </row>
    <row r="39" spans="1:6" x14ac:dyDescent="0.3">
      <c r="A39" s="33" t="s">
        <v>76</v>
      </c>
      <c r="B39" s="33"/>
      <c r="C39" s="50">
        <v>1611400</v>
      </c>
      <c r="E39" s="1"/>
      <c r="F39" s="19"/>
    </row>
    <row r="40" spans="1:6" x14ac:dyDescent="0.3">
      <c r="A40" s="33" t="s">
        <v>77</v>
      </c>
      <c r="B40" s="33"/>
      <c r="C40" s="50">
        <f>D27</f>
        <v>7545006.7800000003</v>
      </c>
      <c r="E40" s="1"/>
      <c r="F40" s="19"/>
    </row>
    <row r="41" spans="1:6" x14ac:dyDescent="0.3">
      <c r="A41" s="33" t="s">
        <v>56</v>
      </c>
      <c r="B41" s="33"/>
      <c r="C41" s="44">
        <f>D27</f>
        <v>7545006.7800000003</v>
      </c>
      <c r="D41" s="33"/>
      <c r="E41" s="1"/>
      <c r="F41" s="19"/>
    </row>
    <row r="42" spans="1:6" x14ac:dyDescent="0.3">
      <c r="A42" s="36" t="s">
        <v>81</v>
      </c>
      <c r="B42" s="36"/>
      <c r="C42" s="44">
        <f>D29</f>
        <v>35904466.659999996</v>
      </c>
      <c r="D42" s="33"/>
      <c r="E42" s="1"/>
      <c r="F42" s="19"/>
    </row>
    <row r="43" spans="1:6" x14ac:dyDescent="0.3">
      <c r="A43" s="33" t="s">
        <v>82</v>
      </c>
      <c r="B43" s="33"/>
      <c r="C43" s="33"/>
      <c r="D43" s="33"/>
      <c r="E43" s="1"/>
      <c r="F43" s="19"/>
    </row>
    <row r="44" spans="1:6" x14ac:dyDescent="0.3">
      <c r="A44" s="36" t="s">
        <v>46</v>
      </c>
      <c r="B44" s="36"/>
      <c r="C44" s="4"/>
      <c r="D44" s="33"/>
      <c r="E44" s="1"/>
      <c r="F44" s="19"/>
    </row>
    <row r="45" spans="1:6" x14ac:dyDescent="0.3">
      <c r="C45" s="1"/>
      <c r="D45" s="1"/>
      <c r="E45" s="1"/>
      <c r="F45" s="19"/>
    </row>
    <row r="46" spans="1:6" x14ac:dyDescent="0.3">
      <c r="A46" s="1"/>
      <c r="B46" s="1"/>
      <c r="C46" s="1"/>
      <c r="D46" s="1"/>
      <c r="E46" s="1"/>
    </row>
  </sheetData>
  <mergeCells count="1">
    <mergeCell ref="A16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C14" sqref="C14:D14"/>
    </sheetView>
  </sheetViews>
  <sheetFormatPr defaultRowHeight="14.4" x14ac:dyDescent="0.3"/>
  <cols>
    <col min="1" max="1" width="3.6640625" customWidth="1"/>
    <col min="2" max="2" width="45.6640625" customWidth="1"/>
    <col min="3" max="3" width="16.33203125" customWidth="1"/>
    <col min="4" max="4" width="17.33203125" customWidth="1"/>
  </cols>
  <sheetData>
    <row r="1" spans="1:4" x14ac:dyDescent="0.3">
      <c r="A1" s="27" t="s">
        <v>54</v>
      </c>
      <c r="B1" s="19"/>
      <c r="C1" s="19"/>
      <c r="D1" s="19"/>
    </row>
    <row r="2" spans="1:4" x14ac:dyDescent="0.3">
      <c r="A2" s="28" t="s">
        <v>53</v>
      </c>
      <c r="B2" s="19"/>
      <c r="C2" s="19"/>
      <c r="D2" s="19"/>
    </row>
    <row r="3" spans="1:4" ht="15" thickBot="1" x14ac:dyDescent="0.35">
      <c r="A3" s="20" t="s">
        <v>55</v>
      </c>
      <c r="B3" s="19"/>
      <c r="C3" s="19"/>
      <c r="D3" s="43">
        <f>D36</f>
        <v>37423531.160000004</v>
      </c>
    </row>
    <row r="4" spans="1:4" ht="15" thickBot="1" x14ac:dyDescent="0.35">
      <c r="A4" s="21" t="s">
        <v>1</v>
      </c>
      <c r="B4" s="3" t="s">
        <v>48</v>
      </c>
      <c r="C4" s="3" t="s">
        <v>47</v>
      </c>
      <c r="D4" s="2" t="s">
        <v>20</v>
      </c>
    </row>
    <row r="5" spans="1:4" ht="15" thickBot="1" x14ac:dyDescent="0.35">
      <c r="A5" s="37" t="s">
        <v>24</v>
      </c>
      <c r="B5" s="38" t="s">
        <v>23</v>
      </c>
      <c r="C5" s="39"/>
      <c r="D5" s="40"/>
    </row>
    <row r="6" spans="1:4" x14ac:dyDescent="0.3">
      <c r="A6" s="24" t="s">
        <v>2</v>
      </c>
      <c r="B6" s="9" t="s">
        <v>25</v>
      </c>
      <c r="C6" s="17">
        <v>182505</v>
      </c>
      <c r="D6" s="25">
        <v>73002</v>
      </c>
    </row>
    <row r="7" spans="1:4" x14ac:dyDescent="0.3">
      <c r="A7" s="24" t="s">
        <v>3</v>
      </c>
      <c r="B7" s="9" t="s">
        <v>26</v>
      </c>
      <c r="C7" s="17">
        <v>75000</v>
      </c>
      <c r="D7" s="25">
        <v>30000</v>
      </c>
    </row>
    <row r="8" spans="1:4" x14ac:dyDescent="0.3">
      <c r="A8" s="24" t="s">
        <v>4</v>
      </c>
      <c r="B8" s="9" t="s">
        <v>27</v>
      </c>
      <c r="C8" s="17">
        <v>130000</v>
      </c>
      <c r="D8" s="25">
        <v>52000</v>
      </c>
    </row>
    <row r="9" spans="1:4" x14ac:dyDescent="0.3">
      <c r="A9" s="24" t="s">
        <v>6</v>
      </c>
      <c r="B9" s="9" t="s">
        <v>28</v>
      </c>
      <c r="C9" s="17">
        <v>100000</v>
      </c>
      <c r="D9" s="25">
        <v>40000</v>
      </c>
    </row>
    <row r="10" spans="1:4" x14ac:dyDescent="0.3">
      <c r="A10" s="24" t="s">
        <v>7</v>
      </c>
      <c r="B10" s="9" t="s">
        <v>29</v>
      </c>
      <c r="C10" s="17">
        <v>150000</v>
      </c>
      <c r="D10" s="25">
        <v>60000</v>
      </c>
    </row>
    <row r="11" spans="1:4" x14ac:dyDescent="0.3">
      <c r="A11" s="24" t="s">
        <v>8</v>
      </c>
      <c r="B11" s="9" t="s">
        <v>30</v>
      </c>
      <c r="C11" s="17">
        <v>170000</v>
      </c>
      <c r="D11" s="25">
        <v>68000</v>
      </c>
    </row>
    <row r="12" spans="1:4" x14ac:dyDescent="0.3">
      <c r="A12" s="24" t="s">
        <v>9</v>
      </c>
      <c r="B12" s="9" t="s">
        <v>31</v>
      </c>
      <c r="C12" s="17">
        <v>3982000</v>
      </c>
      <c r="D12" s="25">
        <v>398200</v>
      </c>
    </row>
    <row r="13" spans="1:4" x14ac:dyDescent="0.3">
      <c r="A13" s="24" t="s">
        <v>10</v>
      </c>
      <c r="B13" s="9" t="s">
        <v>32</v>
      </c>
      <c r="C13" s="17">
        <v>2418820.41</v>
      </c>
      <c r="D13" s="25">
        <v>241882.05</v>
      </c>
    </row>
    <row r="14" spans="1:4" x14ac:dyDescent="0.3">
      <c r="A14" s="24" t="s">
        <v>11</v>
      </c>
      <c r="B14" s="9" t="s">
        <v>33</v>
      </c>
      <c r="C14" s="17">
        <v>876540</v>
      </c>
      <c r="D14" s="25">
        <v>331164</v>
      </c>
    </row>
    <row r="15" spans="1:4" x14ac:dyDescent="0.3">
      <c r="A15" s="24" t="s">
        <v>12</v>
      </c>
      <c r="B15" s="9" t="s">
        <v>34</v>
      </c>
      <c r="C15" s="17">
        <v>501450</v>
      </c>
      <c r="D15" s="25">
        <v>138331.01999999999</v>
      </c>
    </row>
    <row r="16" spans="1:4" x14ac:dyDescent="0.3">
      <c r="A16" s="24" t="s">
        <v>13</v>
      </c>
      <c r="B16" s="9" t="s">
        <v>35</v>
      </c>
      <c r="C16" s="17">
        <v>488336</v>
      </c>
      <c r="D16" s="25">
        <v>180684.32</v>
      </c>
    </row>
    <row r="17" spans="1:4" x14ac:dyDescent="0.3">
      <c r="A17" s="24" t="s">
        <v>14</v>
      </c>
      <c r="B17" s="9" t="s">
        <v>36</v>
      </c>
      <c r="C17" s="17">
        <v>114340</v>
      </c>
      <c r="D17" s="25">
        <v>22868</v>
      </c>
    </row>
    <row r="18" spans="1:4" x14ac:dyDescent="0.3">
      <c r="A18" s="24" t="s">
        <v>15</v>
      </c>
      <c r="B18" s="9" t="s">
        <v>37</v>
      </c>
      <c r="C18" s="17">
        <v>214558</v>
      </c>
      <c r="D18" s="25">
        <v>42911.6</v>
      </c>
    </row>
    <row r="19" spans="1:4" x14ac:dyDescent="0.3">
      <c r="A19" s="24" t="s">
        <v>16</v>
      </c>
      <c r="B19" s="10" t="s">
        <v>38</v>
      </c>
      <c r="C19" s="17">
        <v>74739</v>
      </c>
      <c r="D19" s="25">
        <v>14963</v>
      </c>
    </row>
    <row r="20" spans="1:4" x14ac:dyDescent="0.3">
      <c r="A20" s="24" t="s">
        <v>17</v>
      </c>
      <c r="B20" s="9" t="s">
        <v>39</v>
      </c>
      <c r="C20" s="17">
        <v>463425</v>
      </c>
      <c r="D20" s="26">
        <v>139027.5</v>
      </c>
    </row>
    <row r="21" spans="1:4" x14ac:dyDescent="0.3">
      <c r="A21" s="24" t="s">
        <v>18</v>
      </c>
      <c r="B21" s="9" t="s">
        <v>49</v>
      </c>
      <c r="C21" s="17">
        <v>208488</v>
      </c>
      <c r="D21" s="26">
        <v>74460</v>
      </c>
    </row>
    <row r="22" spans="1:4" x14ac:dyDescent="0.3">
      <c r="A22" s="24" t="s">
        <v>19</v>
      </c>
      <c r="B22" s="9" t="s">
        <v>40</v>
      </c>
      <c r="C22" s="17">
        <v>181056</v>
      </c>
      <c r="D22" s="25">
        <v>108633.60000000001</v>
      </c>
    </row>
    <row r="23" spans="1:4" ht="15" thickBot="1" x14ac:dyDescent="0.35">
      <c r="A23" s="24" t="s">
        <v>62</v>
      </c>
      <c r="B23" s="9" t="s">
        <v>64</v>
      </c>
      <c r="C23" s="45">
        <v>800000</v>
      </c>
      <c r="D23" s="45">
        <v>800000</v>
      </c>
    </row>
    <row r="24" spans="1:4" ht="15" thickBot="1" x14ac:dyDescent="0.35">
      <c r="A24" s="12"/>
      <c r="B24" s="15" t="s">
        <v>44</v>
      </c>
      <c r="C24" s="18">
        <f>SUM(C6:C23)</f>
        <v>11131257.41</v>
      </c>
      <c r="D24" s="48">
        <f>SUM(D6:D23)</f>
        <v>2816127.0900000003</v>
      </c>
    </row>
    <row r="25" spans="1:4" ht="15" thickBot="1" x14ac:dyDescent="0.35">
      <c r="A25" s="5" t="s">
        <v>22</v>
      </c>
      <c r="B25" s="7" t="s">
        <v>21</v>
      </c>
      <c r="C25" s="8"/>
      <c r="D25" s="6"/>
    </row>
    <row r="26" spans="1:4" x14ac:dyDescent="0.3">
      <c r="A26" s="22" t="s">
        <v>2</v>
      </c>
      <c r="B26" s="13" t="s">
        <v>41</v>
      </c>
      <c r="C26" s="16" t="s">
        <v>0</v>
      </c>
      <c r="D26" s="23">
        <v>1111136</v>
      </c>
    </row>
    <row r="27" spans="1:4" x14ac:dyDescent="0.3">
      <c r="A27" s="24" t="s">
        <v>3</v>
      </c>
      <c r="B27" s="9" t="s">
        <v>41</v>
      </c>
      <c r="C27" s="17">
        <v>2074822.42</v>
      </c>
      <c r="D27" s="25">
        <v>518758.42</v>
      </c>
    </row>
    <row r="28" spans="1:4" x14ac:dyDescent="0.3">
      <c r="A28" s="24" t="s">
        <v>4</v>
      </c>
      <c r="B28" s="9" t="s">
        <v>41</v>
      </c>
      <c r="C28" s="17">
        <v>5244534.5199999996</v>
      </c>
      <c r="D28" s="25">
        <v>1498434.52</v>
      </c>
    </row>
    <row r="29" spans="1:4" x14ac:dyDescent="0.3">
      <c r="A29" s="24" t="s">
        <v>5</v>
      </c>
      <c r="B29" s="9" t="s">
        <v>41</v>
      </c>
      <c r="C29" s="17">
        <v>6190772.7800000003</v>
      </c>
      <c r="D29" s="26">
        <v>2653200</v>
      </c>
    </row>
    <row r="30" spans="1:4" x14ac:dyDescent="0.3">
      <c r="A30" s="24" t="s">
        <v>6</v>
      </c>
      <c r="B30" s="9" t="s">
        <v>41</v>
      </c>
      <c r="C30" s="17">
        <v>3933409.65</v>
      </c>
      <c r="D30" s="25">
        <v>2246400</v>
      </c>
    </row>
    <row r="31" spans="1:4" x14ac:dyDescent="0.3">
      <c r="A31" s="24" t="s">
        <v>8</v>
      </c>
      <c r="B31" s="9" t="s">
        <v>41</v>
      </c>
      <c r="C31" s="17">
        <v>9213394.9700000007</v>
      </c>
      <c r="D31" s="26">
        <v>6580000</v>
      </c>
    </row>
    <row r="32" spans="1:4" x14ac:dyDescent="0.3">
      <c r="A32" s="24" t="s">
        <v>9</v>
      </c>
      <c r="B32" s="11" t="s">
        <v>41</v>
      </c>
      <c r="C32" s="41">
        <v>5551060.0499999998</v>
      </c>
      <c r="D32" s="42">
        <v>4752000</v>
      </c>
    </row>
    <row r="33" spans="1:4" x14ac:dyDescent="0.3">
      <c r="A33" s="24" t="s">
        <v>10</v>
      </c>
      <c r="B33" s="9" t="s">
        <v>41</v>
      </c>
      <c r="C33" s="47">
        <v>9247475.1300000008</v>
      </c>
      <c r="D33" s="49">
        <v>9247475.1300000008</v>
      </c>
    </row>
    <row r="34" spans="1:4" ht="15" thickBot="1" x14ac:dyDescent="0.35">
      <c r="A34" s="24" t="s">
        <v>11</v>
      </c>
      <c r="B34" s="9" t="s">
        <v>63</v>
      </c>
      <c r="C34" s="46">
        <v>6000000</v>
      </c>
      <c r="D34" s="46">
        <v>6000000</v>
      </c>
    </row>
    <row r="35" spans="1:4" ht="15" thickBot="1" x14ac:dyDescent="0.35">
      <c r="A35" s="12"/>
      <c r="B35" s="14" t="s">
        <v>42</v>
      </c>
      <c r="C35" s="32">
        <f>SUM(C26:C34)</f>
        <v>47455469.519999996</v>
      </c>
      <c r="D35" s="32">
        <f>SUM(D26:D34)</f>
        <v>34607404.07</v>
      </c>
    </row>
    <row r="36" spans="1:4" ht="15" thickBot="1" x14ac:dyDescent="0.35">
      <c r="A36" s="29"/>
      <c r="B36" s="14" t="s">
        <v>43</v>
      </c>
      <c r="C36" s="30">
        <f>SUM(C24,C35)</f>
        <v>58586726.929999992</v>
      </c>
      <c r="D36" s="31">
        <f>SUM(D24,D35)</f>
        <v>37423531.160000004</v>
      </c>
    </row>
    <row r="37" spans="1:4" x14ac:dyDescent="0.3">
      <c r="A37" s="33"/>
      <c r="B37" s="34" t="s">
        <v>45</v>
      </c>
      <c r="C37" s="33"/>
      <c r="D37" s="33"/>
    </row>
    <row r="38" spans="1:4" x14ac:dyDescent="0.3">
      <c r="A38" s="33" t="s">
        <v>50</v>
      </c>
      <c r="B38" s="33"/>
      <c r="C38" s="33"/>
      <c r="D38" s="44">
        <f>D24</f>
        <v>2816127.0900000003</v>
      </c>
    </row>
    <row r="39" spans="1:4" x14ac:dyDescent="0.3">
      <c r="A39" s="33" t="s">
        <v>51</v>
      </c>
      <c r="B39" s="33"/>
      <c r="C39" s="33"/>
      <c r="D39" s="44">
        <f>D35</f>
        <v>34607404.07</v>
      </c>
    </row>
    <row r="40" spans="1:4" x14ac:dyDescent="0.3">
      <c r="A40" s="33" t="s">
        <v>52</v>
      </c>
      <c r="B40" s="33"/>
      <c r="C40" s="33"/>
      <c r="D40" s="44">
        <f>D36</f>
        <v>37423531.160000004</v>
      </c>
    </row>
    <row r="41" spans="1:4" x14ac:dyDescent="0.3">
      <c r="A41" s="36" t="s">
        <v>59</v>
      </c>
      <c r="B41" s="33"/>
      <c r="C41" s="35">
        <f>D36-D34-D23</f>
        <v>30623531.160000004</v>
      </c>
      <c r="D41" s="33" t="s">
        <v>58</v>
      </c>
    </row>
    <row r="42" spans="1:4" x14ac:dyDescent="0.3">
      <c r="A42" s="33" t="s">
        <v>61</v>
      </c>
      <c r="B42" s="33"/>
      <c r="C42" s="35">
        <f>SUM(D23,D33:D34)</f>
        <v>16047475.130000001</v>
      </c>
      <c r="D42" s="33" t="s">
        <v>60</v>
      </c>
    </row>
    <row r="43" spans="1:4" x14ac:dyDescent="0.3">
      <c r="A43" s="33" t="s">
        <v>68</v>
      </c>
      <c r="B43" s="33"/>
      <c r="C43" s="50">
        <f>D23</f>
        <v>800000</v>
      </c>
    </row>
    <row r="44" spans="1:4" x14ac:dyDescent="0.3">
      <c r="A44" s="33" t="s">
        <v>67</v>
      </c>
      <c r="B44" s="33"/>
      <c r="C44" s="50">
        <f>D33</f>
        <v>9247475.1300000008</v>
      </c>
    </row>
    <row r="45" spans="1:4" x14ac:dyDescent="0.3">
      <c r="A45" s="33" t="s">
        <v>66</v>
      </c>
      <c r="B45" s="33"/>
      <c r="C45" s="50">
        <f>D34</f>
        <v>6000000</v>
      </c>
    </row>
    <row r="46" spans="1:4" x14ac:dyDescent="0.3">
      <c r="A46" s="33" t="s">
        <v>56</v>
      </c>
      <c r="B46" s="33"/>
      <c r="C46" s="44">
        <f>D33</f>
        <v>9247475.1300000008</v>
      </c>
      <c r="D46" s="33"/>
    </row>
    <row r="47" spans="1:4" x14ac:dyDescent="0.3">
      <c r="A47" s="33" t="s">
        <v>57</v>
      </c>
      <c r="B47" s="33"/>
      <c r="C47" s="44">
        <f>D36</f>
        <v>37423531.160000004</v>
      </c>
      <c r="D47" s="33"/>
    </row>
    <row r="48" spans="1:4" x14ac:dyDescent="0.3">
      <c r="A48" s="33" t="s">
        <v>65</v>
      </c>
      <c r="B48" s="33"/>
      <c r="C48" s="33"/>
      <c r="D48" s="33"/>
    </row>
    <row r="49" spans="1:4" x14ac:dyDescent="0.3">
      <c r="A49" s="36" t="s">
        <v>46</v>
      </c>
      <c r="B49" s="36"/>
      <c r="C49" s="4"/>
      <c r="D49" s="33"/>
    </row>
    <row r="50" spans="1:4" x14ac:dyDescent="0.3">
      <c r="C50" s="1"/>
      <c r="D5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naglaa</dc:creator>
  <cp:lastModifiedBy>kondrackad</cp:lastModifiedBy>
  <cp:lastPrinted>2018-11-14T08:52:51Z</cp:lastPrinted>
  <dcterms:created xsi:type="dcterms:W3CDTF">2016-11-08T07:19:01Z</dcterms:created>
  <dcterms:modified xsi:type="dcterms:W3CDTF">2018-11-14T08:54:21Z</dcterms:modified>
</cp:coreProperties>
</file>