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805" windowHeight="80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N73" i="1"/>
  <c r="H73"/>
  <c r="G73"/>
  <c r="H31"/>
  <c r="E50"/>
  <c r="D50" s="1"/>
  <c r="F74"/>
  <c r="E74" s="1"/>
  <c r="D74" s="1"/>
  <c r="M91" l="1"/>
  <c r="F91"/>
  <c r="E91" s="1"/>
  <c r="M90"/>
  <c r="F90"/>
  <c r="E90" s="1"/>
  <c r="M89"/>
  <c r="F89"/>
  <c r="E89" s="1"/>
  <c r="D89" s="1"/>
  <c r="O88"/>
  <c r="N88"/>
  <c r="L88"/>
  <c r="K88"/>
  <c r="J88"/>
  <c r="I88"/>
  <c r="H88"/>
  <c r="G88"/>
  <c r="F88"/>
  <c r="M87"/>
  <c r="F87"/>
  <c r="E87" s="1"/>
  <c r="M86"/>
  <c r="F86"/>
  <c r="E86" s="1"/>
  <c r="D86" s="1"/>
  <c r="M85"/>
  <c r="F85"/>
  <c r="E85" s="1"/>
  <c r="D85" s="1"/>
  <c r="M84"/>
  <c r="F84"/>
  <c r="E84" s="1"/>
  <c r="D84" s="1"/>
  <c r="M83"/>
  <c r="F83"/>
  <c r="E83" s="1"/>
  <c r="O82"/>
  <c r="N82"/>
  <c r="L82"/>
  <c r="K82"/>
  <c r="J82"/>
  <c r="I82"/>
  <c r="H82"/>
  <c r="G82"/>
  <c r="M81"/>
  <c r="F81"/>
  <c r="E81" s="1"/>
  <c r="D81" s="1"/>
  <c r="M80"/>
  <c r="F80"/>
  <c r="E80" s="1"/>
  <c r="D80" s="1"/>
  <c r="M79"/>
  <c r="F79"/>
  <c r="E79" s="1"/>
  <c r="M78"/>
  <c r="F78"/>
  <c r="E78" s="1"/>
  <c r="M77"/>
  <c r="F77"/>
  <c r="E77" s="1"/>
  <c r="D77" s="1"/>
  <c r="M76"/>
  <c r="F76"/>
  <c r="E76" s="1"/>
  <c r="M75"/>
  <c r="M73" s="1"/>
  <c r="F75"/>
  <c r="E75" s="1"/>
  <c r="E73" s="1"/>
  <c r="L73"/>
  <c r="K73"/>
  <c r="J73"/>
  <c r="I73"/>
  <c r="M71"/>
  <c r="M70" s="1"/>
  <c r="F71"/>
  <c r="E71" s="1"/>
  <c r="N70"/>
  <c r="L70"/>
  <c r="K70"/>
  <c r="J70"/>
  <c r="I70"/>
  <c r="H70"/>
  <c r="G70"/>
  <c r="M69"/>
  <c r="F69"/>
  <c r="E69" s="1"/>
  <c r="M68"/>
  <c r="F68"/>
  <c r="E68" s="1"/>
  <c r="M67"/>
  <c r="F67"/>
  <c r="E67" s="1"/>
  <c r="M66"/>
  <c r="F66"/>
  <c r="E66" s="1"/>
  <c r="M65"/>
  <c r="F65"/>
  <c r="E65" s="1"/>
  <c r="M64"/>
  <c r="F64"/>
  <c r="E64" s="1"/>
  <c r="M63"/>
  <c r="F63"/>
  <c r="E63" s="1"/>
  <c r="F62"/>
  <c r="E62" s="1"/>
  <c r="D62" s="1"/>
  <c r="M61"/>
  <c r="M60" s="1"/>
  <c r="F61"/>
  <c r="E61" s="1"/>
  <c r="N60"/>
  <c r="L60"/>
  <c r="K60"/>
  <c r="J60"/>
  <c r="I60"/>
  <c r="H60"/>
  <c r="G60"/>
  <c r="M59"/>
  <c r="F59"/>
  <c r="E59" s="1"/>
  <c r="M58"/>
  <c r="F58"/>
  <c r="E58" s="1"/>
  <c r="M57"/>
  <c r="F57"/>
  <c r="E57" s="1"/>
  <c r="N56"/>
  <c r="M56" s="1"/>
  <c r="L56"/>
  <c r="K56"/>
  <c r="J56"/>
  <c r="I56"/>
  <c r="H56"/>
  <c r="G56"/>
  <c r="M55"/>
  <c r="F55"/>
  <c r="E55" s="1"/>
  <c r="M54"/>
  <c r="F54"/>
  <c r="E54" s="1"/>
  <c r="M53"/>
  <c r="F53"/>
  <c r="E53" s="1"/>
  <c r="M52"/>
  <c r="F52"/>
  <c r="E52" s="1"/>
  <c r="M51"/>
  <c r="F51"/>
  <c r="E51" s="1"/>
  <c r="M49"/>
  <c r="F49"/>
  <c r="E49" s="1"/>
  <c r="M48"/>
  <c r="F48"/>
  <c r="E48"/>
  <c r="D48" s="1"/>
  <c r="M47"/>
  <c r="F47"/>
  <c r="E47" s="1"/>
  <c r="O46"/>
  <c r="N46"/>
  <c r="L46"/>
  <c r="K46"/>
  <c r="J46"/>
  <c r="I46"/>
  <c r="H46"/>
  <c r="G46"/>
  <c r="M45"/>
  <c r="F45"/>
  <c r="E45" s="1"/>
  <c r="D45" s="1"/>
  <c r="M44"/>
  <c r="F44"/>
  <c r="E44" s="1"/>
  <c r="N43"/>
  <c r="L43"/>
  <c r="K43"/>
  <c r="J43"/>
  <c r="I43"/>
  <c r="H43"/>
  <c r="G43"/>
  <c r="F43"/>
  <c r="M42"/>
  <c r="F42"/>
  <c r="E42" s="1"/>
  <c r="N41"/>
  <c r="M41"/>
  <c r="L41"/>
  <c r="K41"/>
  <c r="J41"/>
  <c r="I41"/>
  <c r="H41"/>
  <c r="G41"/>
  <c r="M40"/>
  <c r="M39" s="1"/>
  <c r="F40"/>
  <c r="E40" s="1"/>
  <c r="D40" s="1"/>
  <c r="D39" s="1"/>
  <c r="N39"/>
  <c r="L39"/>
  <c r="K39"/>
  <c r="J39"/>
  <c r="I39"/>
  <c r="H39"/>
  <c r="G39"/>
  <c r="M38"/>
  <c r="F38"/>
  <c r="E38" s="1"/>
  <c r="M37"/>
  <c r="F37"/>
  <c r="E37" s="1"/>
  <c r="M36"/>
  <c r="F36"/>
  <c r="E36"/>
  <c r="D36" s="1"/>
  <c r="M35"/>
  <c r="F35"/>
  <c r="E35" s="1"/>
  <c r="D35" s="1"/>
  <c r="M34"/>
  <c r="F34"/>
  <c r="E34" s="1"/>
  <c r="D34" s="1"/>
  <c r="N33"/>
  <c r="L33"/>
  <c r="K33"/>
  <c r="J33"/>
  <c r="I33"/>
  <c r="H33"/>
  <c r="G33"/>
  <c r="M32"/>
  <c r="M31" s="1"/>
  <c r="F32"/>
  <c r="E32" s="1"/>
  <c r="P31"/>
  <c r="O31"/>
  <c r="O93" s="1"/>
  <c r="N31"/>
  <c r="L31"/>
  <c r="K31"/>
  <c r="J31"/>
  <c r="I31"/>
  <c r="G31"/>
  <c r="M30"/>
  <c r="F30"/>
  <c r="E30" s="1"/>
  <c r="M29"/>
  <c r="F29"/>
  <c r="E29" s="1"/>
  <c r="M28"/>
  <c r="F28"/>
  <c r="E28" s="1"/>
  <c r="M27"/>
  <c r="F27"/>
  <c r="E27" s="1"/>
  <c r="M26"/>
  <c r="F26"/>
  <c r="E26" s="1"/>
  <c r="N25"/>
  <c r="L25"/>
  <c r="K25"/>
  <c r="J25"/>
  <c r="I25"/>
  <c r="H25"/>
  <c r="G25"/>
  <c r="M24"/>
  <c r="F24"/>
  <c r="E24" s="1"/>
  <c r="M23"/>
  <c r="F23"/>
  <c r="E23" s="1"/>
  <c r="D23" s="1"/>
  <c r="M22"/>
  <c r="F22"/>
  <c r="E22" s="1"/>
  <c r="N21"/>
  <c r="M21"/>
  <c r="L21"/>
  <c r="K21"/>
  <c r="J21"/>
  <c r="I21"/>
  <c r="H21"/>
  <c r="G21"/>
  <c r="M20"/>
  <c r="F20"/>
  <c r="E20" s="1"/>
  <c r="D20" s="1"/>
  <c r="M19"/>
  <c r="F19"/>
  <c r="E19" s="1"/>
  <c r="D19" s="1"/>
  <c r="M18"/>
  <c r="F18"/>
  <c r="E18" s="1"/>
  <c r="P17"/>
  <c r="P93" s="1"/>
  <c r="N17"/>
  <c r="L17"/>
  <c r="K17"/>
  <c r="J17"/>
  <c r="I17"/>
  <c r="H17"/>
  <c r="G17"/>
  <c r="M16"/>
  <c r="F16"/>
  <c r="E16" s="1"/>
  <c r="M15"/>
  <c r="F15"/>
  <c r="E15" s="1"/>
  <c r="N14"/>
  <c r="L14"/>
  <c r="K14"/>
  <c r="J14"/>
  <c r="I14"/>
  <c r="H14"/>
  <c r="G14"/>
  <c r="F14"/>
  <c r="M13"/>
  <c r="F13"/>
  <c r="E13" s="1"/>
  <c r="M12"/>
  <c r="F12"/>
  <c r="E12" s="1"/>
  <c r="M11"/>
  <c r="M10" s="1"/>
  <c r="F11"/>
  <c r="E11" s="1"/>
  <c r="N10"/>
  <c r="N93" s="1"/>
  <c r="L10"/>
  <c r="L93" s="1"/>
  <c r="K10"/>
  <c r="K93" s="1"/>
  <c r="J10"/>
  <c r="J93" s="1"/>
  <c r="I10"/>
  <c r="H10"/>
  <c r="G10"/>
  <c r="G93" s="1"/>
  <c r="D27" l="1"/>
  <c r="D53"/>
  <c r="D55"/>
  <c r="D63"/>
  <c r="D64"/>
  <c r="D65"/>
  <c r="D66"/>
  <c r="F73"/>
  <c r="D44"/>
  <c r="H93"/>
  <c r="D26"/>
  <c r="D32"/>
  <c r="D31" s="1"/>
  <c r="D51"/>
  <c r="D52"/>
  <c r="D75"/>
  <c r="D73" s="1"/>
  <c r="D76"/>
  <c r="D90"/>
  <c r="D83"/>
  <c r="D79"/>
  <c r="D28"/>
  <c r="D29"/>
  <c r="D30"/>
  <c r="F31"/>
  <c r="D37"/>
  <c r="D49"/>
  <c r="D54"/>
  <c r="D71"/>
  <c r="D70" s="1"/>
  <c r="D78"/>
  <c r="D87"/>
  <c r="D91"/>
  <c r="F46"/>
  <c r="D61"/>
  <c r="M88"/>
  <c r="M82"/>
  <c r="D47"/>
  <c r="E46"/>
  <c r="M43"/>
  <c r="D58"/>
  <c r="D59"/>
  <c r="F60"/>
  <c r="D12"/>
  <c r="D13"/>
  <c r="D15"/>
  <c r="F17"/>
  <c r="M25"/>
  <c r="D38"/>
  <c r="D68"/>
  <c r="D69"/>
  <c r="F70"/>
  <c r="F82"/>
  <c r="E88"/>
  <c r="D67"/>
  <c r="M46"/>
  <c r="I93"/>
  <c r="D24"/>
  <c r="M17"/>
  <c r="D18"/>
  <c r="D16"/>
  <c r="F39"/>
  <c r="E17"/>
  <c r="E82"/>
  <c r="D43"/>
  <c r="M14"/>
  <c r="D17"/>
  <c r="F25"/>
  <c r="F33"/>
  <c r="M33"/>
  <c r="M93" s="1"/>
  <c r="D11"/>
  <c r="D10" s="1"/>
  <c r="E10"/>
  <c r="D22"/>
  <c r="D21" s="1"/>
  <c r="E21"/>
  <c r="D57"/>
  <c r="D56" s="1"/>
  <c r="E56"/>
  <c r="D25"/>
  <c r="D33"/>
  <c r="D46"/>
  <c r="D82"/>
  <c r="D88"/>
  <c r="D42"/>
  <c r="D41" s="1"/>
  <c r="E41"/>
  <c r="F10"/>
  <c r="E14"/>
  <c r="F21"/>
  <c r="E25"/>
  <c r="E31"/>
  <c r="E33"/>
  <c r="E39"/>
  <c r="F41"/>
  <c r="E43"/>
  <c r="F56"/>
  <c r="E60"/>
  <c r="E70"/>
  <c r="D14" l="1"/>
  <c r="D93" s="1"/>
  <c r="D60"/>
  <c r="F93"/>
  <c r="E93"/>
</calcChain>
</file>

<file path=xl/sharedStrings.xml><?xml version="1.0" encoding="utf-8"?>
<sst xmlns="http://schemas.openxmlformats.org/spreadsheetml/2006/main" count="191" uniqueCount="180">
  <si>
    <t>w zł.</t>
  </si>
  <si>
    <t>Dział</t>
  </si>
  <si>
    <t>Rozdział</t>
  </si>
  <si>
    <t>Nazwa</t>
  </si>
  <si>
    <t>Plan</t>
  </si>
  <si>
    <t>Z tego</t>
  </si>
  <si>
    <t>Wydatki bieżące</t>
  </si>
  <si>
    <t>Wydatki majątkowe</t>
  </si>
  <si>
    <t xml:space="preserve">     z tego</t>
  </si>
  <si>
    <t>wydatki jednostek</t>
  </si>
  <si>
    <t>dotacje na zadania bieżące</t>
  </si>
  <si>
    <t>świadczenia na rzecz osób fizycznych</t>
  </si>
  <si>
    <t>wydatki na programy finansowe z udzieleniem środków, o których mowa w art.. 5 ust. 1  pkt 2 ipkt 3</t>
  </si>
  <si>
    <t>obsługa długu</t>
  </si>
  <si>
    <t>inwestycje i zakupy inwestycyjne</t>
  </si>
  <si>
    <t>w tym:</t>
  </si>
  <si>
    <t>wynagrodzenia i składki od nich naliczane</t>
  </si>
  <si>
    <t>wydatki związane z realizacją ich statutowych zadań</t>
  </si>
  <si>
    <t xml:space="preserve">na programy finansowane z udziałem środków o których mowa w art. 5 ust. 1 pkt2 i 3 </t>
  </si>
  <si>
    <t>zakup i objęcien akcji i udziałow oraz wniesienie wkładów do spółek prawa handlowego</t>
  </si>
  <si>
    <t>010</t>
  </si>
  <si>
    <t>Rolnictwo łowiectwo</t>
  </si>
  <si>
    <t>01010</t>
  </si>
  <si>
    <t>Infrastruktura wodociągowa i sanitacyjna wsi</t>
  </si>
  <si>
    <t>01030</t>
  </si>
  <si>
    <t>Izby Rolnicze</t>
  </si>
  <si>
    <t>01095</t>
  </si>
  <si>
    <t>Pozostała działalność</t>
  </si>
  <si>
    <t>600</t>
  </si>
  <si>
    <t>Transport i łączność</t>
  </si>
  <si>
    <t>60004</t>
  </si>
  <si>
    <t>Lokalny transport zbiorowy</t>
  </si>
  <si>
    <t>60016</t>
  </si>
  <si>
    <t>Drogi publiczne gminne</t>
  </si>
  <si>
    <t>700</t>
  </si>
  <si>
    <t>Gospodarka mieszkaniowa</t>
  </si>
  <si>
    <t>70004</t>
  </si>
  <si>
    <t>Różne jednostki obsługi gospodarki mieszkaniowej</t>
  </si>
  <si>
    <t>70005</t>
  </si>
  <si>
    <t>Gospodarka gruntami i nieruchomościami</t>
  </si>
  <si>
    <t>70095</t>
  </si>
  <si>
    <t>710</t>
  </si>
  <si>
    <t>Działalność usługowa</t>
  </si>
  <si>
    <t>71004</t>
  </si>
  <si>
    <t>Plany zagospodarowania przestrzennego</t>
  </si>
  <si>
    <t>71013</t>
  </si>
  <si>
    <t>71035</t>
  </si>
  <si>
    <t>Cmentarze</t>
  </si>
  <si>
    <t>750</t>
  </si>
  <si>
    <t>Administracja publiczna</t>
  </si>
  <si>
    <t>75011</t>
  </si>
  <si>
    <t>Urzędy wojewódzkie</t>
  </si>
  <si>
    <t>75022</t>
  </si>
  <si>
    <t>Rada Miejska</t>
  </si>
  <si>
    <t>75023</t>
  </si>
  <si>
    <t>Urząd Miejski</t>
  </si>
  <si>
    <t>75075</t>
  </si>
  <si>
    <t>Promocja jednostek samorządu terytorialnego</t>
  </si>
  <si>
    <t>75095</t>
  </si>
  <si>
    <t>751</t>
  </si>
  <si>
    <t>Urzędy naczelnych organów władzy państwowej, kontroli i ochrony prawa oraz sądownictwa</t>
  </si>
  <si>
    <t>75101</t>
  </si>
  <si>
    <t>754</t>
  </si>
  <si>
    <t>Bezpieczeństwo publiczne i ochrona przeciwpożarowa</t>
  </si>
  <si>
    <t>75404</t>
  </si>
  <si>
    <t>Komendy wojewódzkie policji</t>
  </si>
  <si>
    <t>75412</t>
  </si>
  <si>
    <t>Ochotnicze Straże Pożarne</t>
  </si>
  <si>
    <t>75414</t>
  </si>
  <si>
    <t>Obrona cywilna</t>
  </si>
  <si>
    <t>75416</t>
  </si>
  <si>
    <t>Straż Miejska</t>
  </si>
  <si>
    <t>75495</t>
  </si>
  <si>
    <t>756</t>
  </si>
  <si>
    <t>75647</t>
  </si>
  <si>
    <t>757</t>
  </si>
  <si>
    <t>Obsługa długu publicznego</t>
  </si>
  <si>
    <t>75702</t>
  </si>
  <si>
    <t>Obsługa papierów wartościowych, kredytów i pożyczek jst</t>
  </si>
  <si>
    <t>758</t>
  </si>
  <si>
    <t>Różne rozliczenia</t>
  </si>
  <si>
    <t>75809</t>
  </si>
  <si>
    <t>Rozliczenia między jednostkami samorządu terytorialnego</t>
  </si>
  <si>
    <t>75818</t>
  </si>
  <si>
    <t>Rezerwy ogólne i celowe</t>
  </si>
  <si>
    <t>801</t>
  </si>
  <si>
    <t>Oświata i wychowanie</t>
  </si>
  <si>
    <t>80101</t>
  </si>
  <si>
    <t>Szkoły podstawowe</t>
  </si>
  <si>
    <t>80103</t>
  </si>
  <si>
    <t>Oddziały przedszkolne w szkołach podstawowych</t>
  </si>
  <si>
    <t>80104</t>
  </si>
  <si>
    <t>Przedszkola</t>
  </si>
  <si>
    <t>80110</t>
  </si>
  <si>
    <t xml:space="preserve">Gimnazja </t>
  </si>
  <si>
    <t>80113</t>
  </si>
  <si>
    <t>Dowożenie uczniów do szkół</t>
  </si>
  <si>
    <t>80114</t>
  </si>
  <si>
    <t xml:space="preserve">Zespoły obsługi ekonomiczno-administracyjnej szkół </t>
  </si>
  <si>
    <t>80146</t>
  </si>
  <si>
    <t xml:space="preserve">Dokształcanie i doskonalenie nauczycieli </t>
  </si>
  <si>
    <t>80195</t>
  </si>
  <si>
    <t xml:space="preserve">Pozostała działalność </t>
  </si>
  <si>
    <t>851</t>
  </si>
  <si>
    <t xml:space="preserve">Ochrona zdrowia </t>
  </si>
  <si>
    <t>85153</t>
  </si>
  <si>
    <t>Zwalczanie narkomani</t>
  </si>
  <si>
    <t>85154</t>
  </si>
  <si>
    <t>Przeciwdziałanie alkoholizmowi</t>
  </si>
  <si>
    <t>85195</t>
  </si>
  <si>
    <t>852</t>
  </si>
  <si>
    <t xml:space="preserve">Pomoc społeczna </t>
  </si>
  <si>
    <t>85203</t>
  </si>
  <si>
    <t xml:space="preserve">Ośrodek wsparcia </t>
  </si>
  <si>
    <t>85212</t>
  </si>
  <si>
    <t>Świadczenia rodzinne, świadczenie z funduszu alimentacyjnego oraz składki na ubezpieczenia emerytalne i rentowe z ubezpieczenia społecznego</t>
  </si>
  <si>
    <t>85213</t>
  </si>
  <si>
    <t>Składki na ubezpieczenia zdrowotne opłacane za osoby pobierające niektóre świadczenia z pomocy społecznej, niektóre świadczenia rodzinne oraz za osoby uczestnicz. W zajęciach w centrum integracji społecznej</t>
  </si>
  <si>
    <t>85214</t>
  </si>
  <si>
    <t xml:space="preserve">Zasiłki i pomoc w naturze oraz składki na ubezpieczenia emerytalne i rentowe </t>
  </si>
  <si>
    <t>85215</t>
  </si>
  <si>
    <t>Dodatki mieszkaniowe</t>
  </si>
  <si>
    <t>85216</t>
  </si>
  <si>
    <t>Zasiłki stałe</t>
  </si>
  <si>
    <t>85219</t>
  </si>
  <si>
    <t>Ośrodek Pomocy Społecznej</t>
  </si>
  <si>
    <t>85228</t>
  </si>
  <si>
    <t>Usługi opiekuńcze i specjalistyczne usługi opiekuńcze</t>
  </si>
  <si>
    <t>85295</t>
  </si>
  <si>
    <t>854</t>
  </si>
  <si>
    <t>Edukacyjna opieka wychowawcza</t>
  </si>
  <si>
    <t>85401</t>
  </si>
  <si>
    <t>Świetlice szkolne</t>
  </si>
  <si>
    <t>85415</t>
  </si>
  <si>
    <t>Pomoc materialna dla uczniów</t>
  </si>
  <si>
    <t>900</t>
  </si>
  <si>
    <t>Gospodarka komunalna i ochrona środowiska</t>
  </si>
  <si>
    <t>90003</t>
  </si>
  <si>
    <t xml:space="preserve">Oczyszczanie miasta i wsi </t>
  </si>
  <si>
    <t>90004</t>
  </si>
  <si>
    <t>Utrzymywanie zieleni w mieście i gminie</t>
  </si>
  <si>
    <t>90013</t>
  </si>
  <si>
    <t>Schronisko dla zwierząt</t>
  </si>
  <si>
    <t>90015</t>
  </si>
  <si>
    <t>Oświetlenie ulic, placów i dróg</t>
  </si>
  <si>
    <t>90019</t>
  </si>
  <si>
    <t xml:space="preserve">Wpływy i wydatki zwiazane z gromadzeniem środków z opłat i kar za korzystanie ze środowiska </t>
  </si>
  <si>
    <t>90020</t>
  </si>
  <si>
    <t>Wpływy i wydatki związane z gromadzeniemśrodków z opłat produktowych</t>
  </si>
  <si>
    <t>90095</t>
  </si>
  <si>
    <t>921</t>
  </si>
  <si>
    <t>Kultura i ochrona dziedzictwa narodowego</t>
  </si>
  <si>
    <t>92109</t>
  </si>
  <si>
    <t>Domy i ośrodki kultury, świetlice i kluby</t>
  </si>
  <si>
    <t>92116</t>
  </si>
  <si>
    <t>Biblioteka</t>
  </si>
  <si>
    <t>92118</t>
  </si>
  <si>
    <t>Muzea</t>
  </si>
  <si>
    <t>92120</t>
  </si>
  <si>
    <t>Ochrona zabytków i opieka nad zabytkami</t>
  </si>
  <si>
    <t>92195</t>
  </si>
  <si>
    <t>926</t>
  </si>
  <si>
    <t>Kultura fizyczna i sport</t>
  </si>
  <si>
    <t>92601</t>
  </si>
  <si>
    <t xml:space="preserve">Obiekty sportowe </t>
  </si>
  <si>
    <t>92605</t>
  </si>
  <si>
    <t>Zadania w zakresie kultury fizycznej i sportu</t>
  </si>
  <si>
    <t>92695</t>
  </si>
  <si>
    <t>OGÓŁEM:</t>
  </si>
  <si>
    <t>Tabela nr 3 do uchwały nr……….</t>
  </si>
  <si>
    <t xml:space="preserve">   z dnia………….</t>
  </si>
  <si>
    <t xml:space="preserve">PLAN   WYDATKÓW    BUDŻETU    NA   2011  ROK </t>
  </si>
  <si>
    <t xml:space="preserve">90002 </t>
  </si>
  <si>
    <t>Gospodarka odpadami</t>
  </si>
  <si>
    <t>80106</t>
  </si>
  <si>
    <t>Inne formy wychowania przedszkolnego</t>
  </si>
  <si>
    <t>Rady Miejskiej w Wieluniu</t>
  </si>
  <si>
    <t xml:space="preserve">Prace geodezyjne i kartograficzne </t>
  </si>
  <si>
    <t>Dochody od osób prawnych, od osób fizycznych i od innych jednostek nieposiadających osobowości prawnej oraz wydatki związane z ich poborem</t>
  </si>
  <si>
    <t>Pobór podatków, oplat i niepodatkowych należności budżetowych</t>
  </si>
</sst>
</file>

<file path=xl/styles.xml><?xml version="1.0" encoding="utf-8"?>
<styleSheet xmlns="http://schemas.openxmlformats.org/spreadsheetml/2006/main">
  <fonts count="16">
    <font>
      <sz val="11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sz val="7"/>
      <color indexed="8"/>
      <name val="Czcionka tekstu podstawowego"/>
      <family val="2"/>
      <charset val="238"/>
    </font>
    <font>
      <b/>
      <sz val="8"/>
      <color indexed="8"/>
      <name val="Czcionka tekstu podstawowego"/>
      <charset val="238"/>
    </font>
    <font>
      <b/>
      <sz val="7"/>
      <color indexed="8"/>
      <name val="Czcionka tekstu podstawowego"/>
      <charset val="238"/>
    </font>
    <font>
      <sz val="8"/>
      <color indexed="8"/>
      <name val="Czcionka tekstu podstawowego"/>
      <charset val="238"/>
    </font>
    <font>
      <sz val="7"/>
      <color indexed="8"/>
      <name val="Czcionka tekstu podstawowego"/>
      <charset val="238"/>
    </font>
    <font>
      <b/>
      <u/>
      <sz val="8"/>
      <color indexed="8"/>
      <name val="Czcionka tekstu podstawowego"/>
      <charset val="238"/>
    </font>
    <font>
      <b/>
      <u/>
      <sz val="7"/>
      <color indexed="8"/>
      <name val="Czcionka tekstu podstawowego"/>
      <charset val="238"/>
    </font>
    <font>
      <b/>
      <sz val="11"/>
      <color indexed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1" fillId="0" borderId="6" xfId="0" applyFont="1" applyBorder="1"/>
    <xf numFmtId="0" fontId="4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1" fillId="0" borderId="11" xfId="0" applyFont="1" applyBorder="1" applyAlignment="1">
      <alignment horizontal="center"/>
    </xf>
    <xf numFmtId="49" fontId="9" fillId="2" borderId="11" xfId="0" applyNumberFormat="1" applyFont="1" applyFill="1" applyBorder="1"/>
    <xf numFmtId="49" fontId="2" fillId="2" borderId="11" xfId="0" applyNumberFormat="1" applyFont="1" applyFill="1" applyBorder="1"/>
    <xf numFmtId="0" fontId="10" fillId="2" borderId="11" xfId="0" applyFont="1" applyFill="1" applyBorder="1" applyAlignment="1">
      <alignment wrapText="1"/>
    </xf>
    <xf numFmtId="4" fontId="8" fillId="2" borderId="11" xfId="0" applyNumberFormat="1" applyFont="1" applyFill="1" applyBorder="1"/>
    <xf numFmtId="49" fontId="2" fillId="0" borderId="11" xfId="0" applyNumberFormat="1" applyFont="1" applyBorder="1"/>
    <xf numFmtId="0" fontId="2" fillId="0" borderId="11" xfId="0" applyFont="1" applyBorder="1" applyAlignment="1">
      <alignment wrapText="1"/>
    </xf>
    <xf numFmtId="4" fontId="8" fillId="0" borderId="11" xfId="0" applyNumberFormat="1" applyFont="1" applyBorder="1"/>
    <xf numFmtId="4" fontId="8" fillId="0" borderId="6" xfId="0" applyNumberFormat="1" applyFont="1" applyBorder="1"/>
    <xf numFmtId="0" fontId="9" fillId="2" borderId="11" xfId="0" applyFont="1" applyFill="1" applyBorder="1" applyAlignment="1">
      <alignment wrapText="1"/>
    </xf>
    <xf numFmtId="0" fontId="8" fillId="0" borderId="11" xfId="0" applyFont="1" applyBorder="1" applyAlignment="1">
      <alignment wrapText="1"/>
    </xf>
    <xf numFmtId="49" fontId="9" fillId="0" borderId="11" xfId="0" applyNumberFormat="1" applyFont="1" applyBorder="1"/>
    <xf numFmtId="49" fontId="11" fillId="0" borderId="11" xfId="0" applyNumberFormat="1" applyFont="1" applyBorder="1"/>
    <xf numFmtId="0" fontId="12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4" fontId="8" fillId="0" borderId="12" xfId="0" applyNumberFormat="1" applyFont="1" applyBorder="1"/>
    <xf numFmtId="49" fontId="11" fillId="2" borderId="11" xfId="0" applyNumberFormat="1" applyFont="1" applyFill="1" applyBorder="1"/>
    <xf numFmtId="4" fontId="8" fillId="3" borderId="11" xfId="0" applyNumberFormat="1" applyFont="1" applyFill="1" applyBorder="1"/>
    <xf numFmtId="49" fontId="11" fillId="0" borderId="11" xfId="0" applyNumberFormat="1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49" fontId="13" fillId="2" borderId="11" xfId="0" applyNumberFormat="1" applyFont="1" applyFill="1" applyBorder="1"/>
    <xf numFmtId="0" fontId="13" fillId="2" borderId="11" xfId="0" applyFont="1" applyFill="1" applyBorder="1" applyAlignment="1">
      <alignment wrapText="1"/>
    </xf>
    <xf numFmtId="49" fontId="9" fillId="2" borderId="11" xfId="0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1" fillId="0" borderId="12" xfId="0" applyNumberFormat="1" applyFont="1" applyBorder="1"/>
    <xf numFmtId="49" fontId="11" fillId="0" borderId="0" xfId="0" applyNumberFormat="1" applyFont="1" applyBorder="1"/>
    <xf numFmtId="0" fontId="11" fillId="0" borderId="0" xfId="0" applyFont="1" applyBorder="1" applyAlignment="1">
      <alignment wrapText="1"/>
    </xf>
    <xf numFmtId="4" fontId="2" fillId="0" borderId="0" xfId="0" applyNumberFormat="1" applyFont="1" applyBorder="1"/>
    <xf numFmtId="4" fontId="1" fillId="0" borderId="0" xfId="0" applyNumberFormat="1" applyFont="1" applyBorder="1"/>
    <xf numFmtId="49" fontId="9" fillId="3" borderId="11" xfId="0" applyNumberFormat="1" applyFont="1" applyFill="1" applyBorder="1" applyAlignment="1">
      <alignment vertical="center"/>
    </xf>
    <xf numFmtId="49" fontId="11" fillId="3" borderId="11" xfId="0" applyNumberFormat="1" applyFont="1" applyFill="1" applyBorder="1"/>
    <xf numFmtId="0" fontId="12" fillId="3" borderId="1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6"/>
  <sheetViews>
    <sheetView tabSelected="1" showWhiteSpace="0" view="pageLayout" topLeftCell="A34" workbookViewId="0">
      <selection activeCell="C40" sqref="C40"/>
    </sheetView>
  </sheetViews>
  <sheetFormatPr defaultRowHeight="14.25"/>
  <cols>
    <col min="1" max="1" width="4" customWidth="1"/>
    <col min="2" max="2" width="5.125" customWidth="1"/>
    <col min="3" max="3" width="11" customWidth="1"/>
    <col min="4" max="4" width="8.25" customWidth="1"/>
    <col min="5" max="5" width="8.125" customWidth="1"/>
    <col min="6" max="6" width="8.375" customWidth="1"/>
    <col min="7" max="7" width="8.125" customWidth="1"/>
    <col min="8" max="8" width="8.25" customWidth="1"/>
    <col min="9" max="9" width="7.75" customWidth="1"/>
    <col min="10" max="10" width="8.125" customWidth="1"/>
    <col min="11" max="11" width="6.75" customWidth="1"/>
    <col min="12" max="12" width="6.375" customWidth="1"/>
    <col min="13" max="13" width="8" customWidth="1"/>
    <col min="14" max="14" width="8.25" customWidth="1"/>
    <col min="15" max="15" width="7.375" customWidth="1"/>
    <col min="16" max="16" width="6.12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 t="s">
        <v>169</v>
      </c>
      <c r="O1" s="2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2" t="s">
        <v>176</v>
      </c>
      <c r="O2" s="2"/>
      <c r="P2" s="1"/>
    </row>
    <row r="3" spans="1:16" ht="15.75">
      <c r="A3" s="1"/>
      <c r="B3" s="1"/>
      <c r="C3" s="1"/>
      <c r="D3" s="4" t="s">
        <v>171</v>
      </c>
      <c r="E3" s="4"/>
      <c r="F3" s="4"/>
      <c r="G3" s="4"/>
      <c r="H3" s="4"/>
      <c r="I3" s="1"/>
      <c r="J3" s="1"/>
      <c r="K3" s="1"/>
      <c r="L3" s="1"/>
      <c r="M3" s="1"/>
      <c r="N3" s="1" t="s">
        <v>170</v>
      </c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 t="s">
        <v>0</v>
      </c>
    </row>
    <row r="5" spans="1:16">
      <c r="A5" s="50" t="s">
        <v>1</v>
      </c>
      <c r="B5" s="53" t="s">
        <v>2</v>
      </c>
      <c r="C5" s="50" t="s">
        <v>3</v>
      </c>
      <c r="D5" s="56" t="s">
        <v>4</v>
      </c>
      <c r="E5" s="57" t="s">
        <v>5</v>
      </c>
      <c r="F5" s="58"/>
      <c r="G5" s="58"/>
      <c r="H5" s="58"/>
      <c r="I5" s="58"/>
      <c r="J5" s="58"/>
      <c r="K5" s="58"/>
      <c r="L5" s="58"/>
      <c r="M5" s="58"/>
      <c r="N5" s="58"/>
      <c r="O5" s="5"/>
      <c r="P5" s="6"/>
    </row>
    <row r="6" spans="1:16">
      <c r="A6" s="51"/>
      <c r="B6" s="54"/>
      <c r="C6" s="51"/>
      <c r="D6" s="51"/>
      <c r="E6" s="59" t="s">
        <v>6</v>
      </c>
      <c r="F6" s="61" t="s">
        <v>5</v>
      </c>
      <c r="G6" s="62"/>
      <c r="H6" s="62"/>
      <c r="I6" s="62"/>
      <c r="J6" s="62"/>
      <c r="K6" s="62"/>
      <c r="L6" s="63"/>
      <c r="M6" s="64" t="s">
        <v>7</v>
      </c>
      <c r="N6" s="7" t="s">
        <v>8</v>
      </c>
      <c r="O6" s="8"/>
      <c r="P6" s="9"/>
    </row>
    <row r="7" spans="1:16">
      <c r="A7" s="51"/>
      <c r="B7" s="54"/>
      <c r="C7" s="51"/>
      <c r="D7" s="51"/>
      <c r="E7" s="59"/>
      <c r="F7" s="65" t="s">
        <v>9</v>
      </c>
      <c r="G7" s="57" t="s">
        <v>5</v>
      </c>
      <c r="H7" s="66"/>
      <c r="I7" s="65" t="s">
        <v>10</v>
      </c>
      <c r="J7" s="65" t="s">
        <v>11</v>
      </c>
      <c r="K7" s="67" t="s">
        <v>12</v>
      </c>
      <c r="L7" s="65" t="s">
        <v>13</v>
      </c>
      <c r="M7" s="59"/>
      <c r="N7" s="69" t="s">
        <v>14</v>
      </c>
      <c r="O7" s="10" t="s">
        <v>15</v>
      </c>
      <c r="P7" s="11"/>
    </row>
    <row r="8" spans="1:16" ht="107.25">
      <c r="A8" s="52"/>
      <c r="B8" s="55"/>
      <c r="C8" s="52"/>
      <c r="D8" s="52"/>
      <c r="E8" s="60"/>
      <c r="F8" s="60"/>
      <c r="G8" s="10" t="s">
        <v>16</v>
      </c>
      <c r="H8" s="12" t="s">
        <v>17</v>
      </c>
      <c r="I8" s="60"/>
      <c r="J8" s="60"/>
      <c r="K8" s="68"/>
      <c r="L8" s="60"/>
      <c r="M8" s="60"/>
      <c r="N8" s="70"/>
      <c r="O8" s="13" t="s">
        <v>18</v>
      </c>
      <c r="P8" s="14" t="s">
        <v>19</v>
      </c>
    </row>
    <row r="9" spans="1:16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5">
        <v>15</v>
      </c>
      <c r="P9" s="15">
        <v>16</v>
      </c>
    </row>
    <row r="10" spans="1:16" ht="18.75">
      <c r="A10" s="16" t="s">
        <v>20</v>
      </c>
      <c r="B10" s="17"/>
      <c r="C10" s="18" t="s">
        <v>21</v>
      </c>
      <c r="D10" s="19">
        <f>SUM(D11:D13)</f>
        <v>434302</v>
      </c>
      <c r="E10" s="19">
        <f t="shared" ref="E10:N10" si="0">SUM(E11:E13)</f>
        <v>19302</v>
      </c>
      <c r="F10" s="19">
        <f t="shared" si="0"/>
        <v>19302</v>
      </c>
      <c r="G10" s="19">
        <f t="shared" si="0"/>
        <v>0</v>
      </c>
      <c r="H10" s="19">
        <f t="shared" si="0"/>
        <v>19302</v>
      </c>
      <c r="I10" s="19">
        <f t="shared" si="0"/>
        <v>0</v>
      </c>
      <c r="J10" s="19">
        <f t="shared" si="0"/>
        <v>0</v>
      </c>
      <c r="K10" s="19">
        <f t="shared" si="0"/>
        <v>0</v>
      </c>
      <c r="L10" s="19">
        <f t="shared" si="0"/>
        <v>0</v>
      </c>
      <c r="M10" s="19">
        <f t="shared" si="0"/>
        <v>415000</v>
      </c>
      <c r="N10" s="19">
        <f t="shared" si="0"/>
        <v>415000</v>
      </c>
      <c r="O10" s="19"/>
      <c r="P10" s="19"/>
    </row>
    <row r="11" spans="1:16" ht="33" customHeight="1">
      <c r="A11" s="20"/>
      <c r="B11" s="20" t="s">
        <v>22</v>
      </c>
      <c r="C11" s="25" t="s">
        <v>23</v>
      </c>
      <c r="D11" s="22">
        <f>(E11+M11)</f>
        <v>418000</v>
      </c>
      <c r="E11" s="22">
        <f>SUM(F11,I11,J11,K11,L11,)</f>
        <v>3000</v>
      </c>
      <c r="F11" s="22">
        <f>SUM(G11:H11)</f>
        <v>3000</v>
      </c>
      <c r="G11" s="22"/>
      <c r="H11" s="22">
        <v>3000</v>
      </c>
      <c r="I11" s="22"/>
      <c r="J11" s="22"/>
      <c r="K11" s="22"/>
      <c r="L11" s="22"/>
      <c r="M11" s="22">
        <f>SUM(N11)</f>
        <v>415000</v>
      </c>
      <c r="N11" s="22">
        <v>415000</v>
      </c>
      <c r="O11" s="22"/>
      <c r="P11" s="22"/>
    </row>
    <row r="12" spans="1:16">
      <c r="A12" s="20"/>
      <c r="B12" s="20" t="s">
        <v>24</v>
      </c>
      <c r="C12" s="21" t="s">
        <v>25</v>
      </c>
      <c r="D12" s="22">
        <f>(E12+M12)</f>
        <v>11500</v>
      </c>
      <c r="E12" s="22">
        <f>SUM(F12,I12,J12,K12,L12,)</f>
        <v>11500</v>
      </c>
      <c r="F12" s="22">
        <f>SUM(G12:H12)</f>
        <v>11500</v>
      </c>
      <c r="G12" s="22"/>
      <c r="H12" s="22">
        <v>11500</v>
      </c>
      <c r="I12" s="22"/>
      <c r="J12" s="22"/>
      <c r="K12" s="22"/>
      <c r="L12" s="22"/>
      <c r="M12" s="22">
        <f>SUM(N12)</f>
        <v>0</v>
      </c>
      <c r="N12" s="22"/>
      <c r="O12" s="22"/>
      <c r="P12" s="22"/>
    </row>
    <row r="13" spans="1:16" ht="22.5">
      <c r="A13" s="20"/>
      <c r="B13" s="20" t="s">
        <v>26</v>
      </c>
      <c r="C13" s="21" t="s">
        <v>27</v>
      </c>
      <c r="D13" s="22">
        <f>(E13+M13)</f>
        <v>4802</v>
      </c>
      <c r="E13" s="22">
        <f>SUM(F13,I13,J13,K13,L13,)</f>
        <v>4802</v>
      </c>
      <c r="F13" s="22">
        <f>SUM(G13:H13)</f>
        <v>4802</v>
      </c>
      <c r="G13" s="22"/>
      <c r="H13" s="22">
        <v>4802</v>
      </c>
      <c r="I13" s="22"/>
      <c r="J13" s="22"/>
      <c r="K13" s="22"/>
      <c r="L13" s="22"/>
      <c r="M13" s="22">
        <f>SUM(N13)</f>
        <v>0</v>
      </c>
      <c r="N13" s="22"/>
      <c r="O13" s="22"/>
      <c r="P13" s="22"/>
    </row>
    <row r="14" spans="1:16" ht="18.75">
      <c r="A14" s="16" t="s">
        <v>28</v>
      </c>
      <c r="B14" s="17"/>
      <c r="C14" s="18" t="s">
        <v>29</v>
      </c>
      <c r="D14" s="19">
        <f>(D15+D16)</f>
        <v>8322000</v>
      </c>
      <c r="E14" s="19">
        <f t="shared" ref="E14:N14" si="1">(E15+E16)</f>
        <v>2175000</v>
      </c>
      <c r="F14" s="19">
        <f t="shared" si="1"/>
        <v>2175000</v>
      </c>
      <c r="G14" s="19">
        <f t="shared" si="1"/>
        <v>0</v>
      </c>
      <c r="H14" s="19">
        <f t="shared" si="1"/>
        <v>2175000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9">
        <f t="shared" si="1"/>
        <v>0</v>
      </c>
      <c r="M14" s="19">
        <f t="shared" si="1"/>
        <v>6147000</v>
      </c>
      <c r="N14" s="19">
        <f t="shared" si="1"/>
        <v>6147000</v>
      </c>
      <c r="O14" s="19"/>
      <c r="P14" s="19"/>
    </row>
    <row r="15" spans="1:16" ht="19.5">
      <c r="A15" s="20"/>
      <c r="B15" s="20" t="s">
        <v>30</v>
      </c>
      <c r="C15" s="25" t="s">
        <v>31</v>
      </c>
      <c r="D15" s="22">
        <f>(E15+M15)</f>
        <v>600000</v>
      </c>
      <c r="E15" s="22">
        <f>SUM(F15,I15,J15,K15,L15,)</f>
        <v>600000</v>
      </c>
      <c r="F15" s="22">
        <f>SUM(G15:H15)</f>
        <v>600000</v>
      </c>
      <c r="G15" s="22"/>
      <c r="H15" s="22">
        <v>600000</v>
      </c>
      <c r="I15" s="22"/>
      <c r="J15" s="22"/>
      <c r="K15" s="22"/>
      <c r="L15" s="22"/>
      <c r="M15" s="22">
        <f>SUM(N15)</f>
        <v>0</v>
      </c>
      <c r="N15" s="22"/>
      <c r="O15" s="23"/>
      <c r="P15" s="23"/>
    </row>
    <row r="16" spans="1:16" ht="23.25" customHeight="1">
      <c r="A16" s="20"/>
      <c r="B16" s="20" t="s">
        <v>32</v>
      </c>
      <c r="C16" s="25" t="s">
        <v>33</v>
      </c>
      <c r="D16" s="22">
        <f>(E16+M16)</f>
        <v>7722000</v>
      </c>
      <c r="E16" s="22">
        <f>SUM(F16,I16,J16,K16,L16,)</f>
        <v>1575000</v>
      </c>
      <c r="F16" s="22">
        <f>SUM(G16:H16)</f>
        <v>1575000</v>
      </c>
      <c r="G16" s="22"/>
      <c r="H16" s="22">
        <v>1575000</v>
      </c>
      <c r="I16" s="22"/>
      <c r="J16" s="22"/>
      <c r="K16" s="22"/>
      <c r="L16" s="22"/>
      <c r="M16" s="22">
        <f>SUM(N16)</f>
        <v>6147000</v>
      </c>
      <c r="N16" s="22">
        <v>6147000</v>
      </c>
      <c r="O16" s="22"/>
      <c r="P16" s="22"/>
    </row>
    <row r="17" spans="1:16" ht="24" customHeight="1">
      <c r="A17" s="16" t="s">
        <v>34</v>
      </c>
      <c r="B17" s="16"/>
      <c r="C17" s="24" t="s">
        <v>35</v>
      </c>
      <c r="D17" s="19">
        <f>SUM(D18:D20)</f>
        <v>3245000</v>
      </c>
      <c r="E17" s="19">
        <f t="shared" ref="E17:P17" si="2">SUM(E18:E20)</f>
        <v>285000</v>
      </c>
      <c r="F17" s="19">
        <f t="shared" si="2"/>
        <v>275000</v>
      </c>
      <c r="G17" s="19">
        <f t="shared" si="2"/>
        <v>0</v>
      </c>
      <c r="H17" s="19">
        <f t="shared" si="2"/>
        <v>275000</v>
      </c>
      <c r="I17" s="19">
        <f t="shared" si="2"/>
        <v>0</v>
      </c>
      <c r="J17" s="19">
        <f t="shared" si="2"/>
        <v>10000</v>
      </c>
      <c r="K17" s="19">
        <f t="shared" si="2"/>
        <v>0</v>
      </c>
      <c r="L17" s="19">
        <f t="shared" si="2"/>
        <v>0</v>
      </c>
      <c r="M17" s="19">
        <f t="shared" si="2"/>
        <v>2960000</v>
      </c>
      <c r="N17" s="19">
        <f t="shared" si="2"/>
        <v>2960000</v>
      </c>
      <c r="O17" s="19"/>
      <c r="P17" s="19">
        <f t="shared" si="2"/>
        <v>0</v>
      </c>
    </row>
    <row r="18" spans="1:16" ht="31.5" customHeight="1">
      <c r="A18" s="20"/>
      <c r="B18" s="20" t="s">
        <v>36</v>
      </c>
      <c r="C18" s="25" t="s">
        <v>37</v>
      </c>
      <c r="D18" s="22">
        <f>(E18+M18)</f>
        <v>670000</v>
      </c>
      <c r="E18" s="22">
        <f>SUM(F18,I18,J18,K18,L18,)</f>
        <v>10000</v>
      </c>
      <c r="F18" s="22">
        <f>SUM(G18:H18)</f>
        <v>10000</v>
      </c>
      <c r="G18" s="22"/>
      <c r="H18" s="22">
        <v>10000</v>
      </c>
      <c r="I18" s="22"/>
      <c r="J18" s="22"/>
      <c r="K18" s="22"/>
      <c r="L18" s="22"/>
      <c r="M18" s="22">
        <f>SUM(N18)</f>
        <v>660000</v>
      </c>
      <c r="N18" s="22">
        <v>660000</v>
      </c>
      <c r="O18" s="22"/>
      <c r="P18" s="22"/>
    </row>
    <row r="19" spans="1:16" ht="29.25">
      <c r="A19" s="20"/>
      <c r="B19" s="20" t="s">
        <v>38</v>
      </c>
      <c r="C19" s="25" t="s">
        <v>39</v>
      </c>
      <c r="D19" s="22">
        <f>(E19+M19)</f>
        <v>510000</v>
      </c>
      <c r="E19" s="22">
        <f>SUM(F19,I19,J19,K19,L19,)</f>
        <v>210000</v>
      </c>
      <c r="F19" s="22">
        <f>SUM(G19:H19)</f>
        <v>200000</v>
      </c>
      <c r="G19" s="22"/>
      <c r="H19" s="22">
        <v>200000</v>
      </c>
      <c r="I19" s="22"/>
      <c r="J19" s="22">
        <v>10000</v>
      </c>
      <c r="K19" s="22"/>
      <c r="L19" s="22"/>
      <c r="M19" s="22">
        <f>SUM(N19)</f>
        <v>300000</v>
      </c>
      <c r="N19" s="22">
        <v>300000</v>
      </c>
      <c r="O19" s="22"/>
      <c r="P19" s="22"/>
    </row>
    <row r="20" spans="1:16" ht="19.5">
      <c r="A20" s="20"/>
      <c r="B20" s="20" t="s">
        <v>40</v>
      </c>
      <c r="C20" s="25" t="s">
        <v>27</v>
      </c>
      <c r="D20" s="22">
        <f>(E20+M20)</f>
        <v>2065000</v>
      </c>
      <c r="E20" s="22">
        <f>SUM(F20,I20,J20,K20,L20,)</f>
        <v>65000</v>
      </c>
      <c r="F20" s="22">
        <f>SUM(G20:H20)</f>
        <v>65000</v>
      </c>
      <c r="G20" s="22"/>
      <c r="H20" s="22">
        <v>65000</v>
      </c>
      <c r="I20" s="22"/>
      <c r="J20" s="22"/>
      <c r="K20" s="22"/>
      <c r="L20" s="22"/>
      <c r="M20" s="22">
        <f>SUM(N20:P20)</f>
        <v>2000000</v>
      </c>
      <c r="N20" s="22">
        <v>2000000</v>
      </c>
      <c r="O20" s="23"/>
      <c r="P20" s="23"/>
    </row>
    <row r="21" spans="1:16" ht="22.5">
      <c r="A21" s="16" t="s">
        <v>41</v>
      </c>
      <c r="B21" s="16"/>
      <c r="C21" s="24" t="s">
        <v>42</v>
      </c>
      <c r="D21" s="19">
        <f>SUM(D22:D24)</f>
        <v>1348000</v>
      </c>
      <c r="E21" s="19">
        <f t="shared" ref="E21:N21" si="3">SUM(E22:E24)</f>
        <v>348000</v>
      </c>
      <c r="F21" s="19">
        <f t="shared" si="3"/>
        <v>348000</v>
      </c>
      <c r="G21" s="19">
        <f t="shared" si="3"/>
        <v>32000</v>
      </c>
      <c r="H21" s="19">
        <f t="shared" si="3"/>
        <v>316000</v>
      </c>
      <c r="I21" s="19">
        <f t="shared" si="3"/>
        <v>0</v>
      </c>
      <c r="J21" s="19">
        <f t="shared" si="3"/>
        <v>0</v>
      </c>
      <c r="K21" s="19">
        <f t="shared" si="3"/>
        <v>0</v>
      </c>
      <c r="L21" s="19">
        <f t="shared" si="3"/>
        <v>0</v>
      </c>
      <c r="M21" s="19">
        <f t="shared" si="3"/>
        <v>1000000</v>
      </c>
      <c r="N21" s="19">
        <f t="shared" si="3"/>
        <v>1000000</v>
      </c>
      <c r="O21" s="19"/>
      <c r="P21" s="19"/>
    </row>
    <row r="22" spans="1:16" ht="29.25">
      <c r="A22" s="20"/>
      <c r="B22" s="20" t="s">
        <v>43</v>
      </c>
      <c r="C22" s="25" t="s">
        <v>44</v>
      </c>
      <c r="D22" s="22">
        <f>(E22+M22)</f>
        <v>202000</v>
      </c>
      <c r="E22" s="22">
        <f>SUM(F22,I22,J22,K22,L22,)</f>
        <v>202000</v>
      </c>
      <c r="F22" s="22">
        <f>SUM(G22:H22)</f>
        <v>202000</v>
      </c>
      <c r="G22" s="22">
        <v>32000</v>
      </c>
      <c r="H22" s="22">
        <v>170000</v>
      </c>
      <c r="I22" s="22"/>
      <c r="J22" s="22"/>
      <c r="K22" s="22"/>
      <c r="L22" s="22"/>
      <c r="M22" s="22">
        <f>SUM(N22)</f>
        <v>0</v>
      </c>
      <c r="N22" s="22"/>
      <c r="O22" s="22"/>
      <c r="P22" s="22"/>
    </row>
    <row r="23" spans="1:16" ht="19.5">
      <c r="A23" s="20"/>
      <c r="B23" s="20" t="s">
        <v>45</v>
      </c>
      <c r="C23" s="25" t="s">
        <v>177</v>
      </c>
      <c r="D23" s="22">
        <f>(E23+M23)</f>
        <v>50000</v>
      </c>
      <c r="E23" s="22">
        <f>SUM(F23,I23,J23,K23,L23,)</f>
        <v>50000</v>
      </c>
      <c r="F23" s="22">
        <f>SUM(G23:H23)</f>
        <v>50000</v>
      </c>
      <c r="G23" s="22"/>
      <c r="H23" s="22">
        <v>50000</v>
      </c>
      <c r="I23" s="22"/>
      <c r="J23" s="22"/>
      <c r="K23" s="22"/>
      <c r="L23" s="22"/>
      <c r="M23" s="22">
        <f>SUM(N23)</f>
        <v>0</v>
      </c>
      <c r="N23" s="22"/>
      <c r="O23" s="22"/>
      <c r="P23" s="22"/>
    </row>
    <row r="24" spans="1:16">
      <c r="A24" s="20"/>
      <c r="B24" s="20" t="s">
        <v>46</v>
      </c>
      <c r="C24" s="25" t="s">
        <v>47</v>
      </c>
      <c r="D24" s="22">
        <f>(E24+M24)</f>
        <v>1096000</v>
      </c>
      <c r="E24" s="22">
        <f>SUM(F24,I24,J24,K24,L24,)</f>
        <v>96000</v>
      </c>
      <c r="F24" s="22">
        <f>SUM(G24:H24)</f>
        <v>96000</v>
      </c>
      <c r="G24" s="22"/>
      <c r="H24" s="22">
        <v>96000</v>
      </c>
      <c r="I24" s="22"/>
      <c r="J24" s="22"/>
      <c r="K24" s="22"/>
      <c r="L24" s="22"/>
      <c r="M24" s="22">
        <f>SUM(N24)</f>
        <v>1000000</v>
      </c>
      <c r="N24" s="22">
        <v>1000000</v>
      </c>
      <c r="O24" s="23"/>
      <c r="P24" s="23"/>
    </row>
    <row r="25" spans="1:16" ht="21" customHeight="1">
      <c r="A25" s="16" t="s">
        <v>48</v>
      </c>
      <c r="B25" s="16"/>
      <c r="C25" s="24" t="s">
        <v>49</v>
      </c>
      <c r="D25" s="19">
        <f>SUM(D26:D30)</f>
        <v>5489849</v>
      </c>
      <c r="E25" s="19">
        <f t="shared" ref="E25:N25" si="4">SUM(E26:E30)</f>
        <v>5434849</v>
      </c>
      <c r="F25" s="19">
        <f t="shared" si="4"/>
        <v>5082249</v>
      </c>
      <c r="G25" s="19">
        <f t="shared" si="4"/>
        <v>4099300</v>
      </c>
      <c r="H25" s="19">
        <f t="shared" si="4"/>
        <v>982949</v>
      </c>
      <c r="I25" s="19">
        <f t="shared" si="4"/>
        <v>0</v>
      </c>
      <c r="J25" s="19">
        <f t="shared" si="4"/>
        <v>352600</v>
      </c>
      <c r="K25" s="19">
        <f t="shared" si="4"/>
        <v>0</v>
      </c>
      <c r="L25" s="19">
        <f t="shared" si="4"/>
        <v>0</v>
      </c>
      <c r="M25" s="19">
        <f t="shared" si="4"/>
        <v>55000</v>
      </c>
      <c r="N25" s="19">
        <f t="shared" si="4"/>
        <v>55000</v>
      </c>
      <c r="O25" s="19"/>
      <c r="P25" s="19"/>
    </row>
    <row r="26" spans="1:16" ht="19.5">
      <c r="A26" s="20"/>
      <c r="B26" s="20" t="s">
        <v>50</v>
      </c>
      <c r="C26" s="25" t="s">
        <v>51</v>
      </c>
      <c r="D26" s="22">
        <f t="shared" ref="D26:D30" si="5">(E26+M26)</f>
        <v>263249</v>
      </c>
      <c r="E26" s="22">
        <f t="shared" ref="E26:E30" si="6">SUM(F26,I26,J26,K26,L26,)</f>
        <v>263249</v>
      </c>
      <c r="F26" s="22">
        <f t="shared" ref="F26:F30" si="7">SUM(G26:H26)</f>
        <v>263249</v>
      </c>
      <c r="G26" s="22">
        <v>246300</v>
      </c>
      <c r="H26" s="22">
        <v>16949</v>
      </c>
      <c r="I26" s="22"/>
      <c r="J26" s="22"/>
      <c r="K26" s="22"/>
      <c r="L26" s="22"/>
      <c r="M26" s="22">
        <f t="shared" ref="M26:M32" si="8">SUM(N26)</f>
        <v>0</v>
      </c>
      <c r="N26" s="22"/>
      <c r="O26" s="23"/>
      <c r="P26" s="23"/>
    </row>
    <row r="27" spans="1:16">
      <c r="A27" s="20"/>
      <c r="B27" s="20" t="s">
        <v>52</v>
      </c>
      <c r="C27" s="25" t="s">
        <v>53</v>
      </c>
      <c r="D27" s="22">
        <f t="shared" si="5"/>
        <v>298000</v>
      </c>
      <c r="E27" s="22">
        <f t="shared" si="6"/>
        <v>298000</v>
      </c>
      <c r="F27" s="22">
        <f t="shared" si="7"/>
        <v>16000</v>
      </c>
      <c r="G27" s="22"/>
      <c r="H27" s="22">
        <v>16000</v>
      </c>
      <c r="I27" s="22"/>
      <c r="J27" s="22">
        <v>282000</v>
      </c>
      <c r="K27" s="22"/>
      <c r="L27" s="22"/>
      <c r="M27" s="22">
        <f t="shared" si="8"/>
        <v>0</v>
      </c>
      <c r="N27" s="22"/>
      <c r="O27" s="22"/>
      <c r="P27" s="22"/>
    </row>
    <row r="28" spans="1:16" ht="17.25" customHeight="1">
      <c r="A28" s="20"/>
      <c r="B28" s="20" t="s">
        <v>54</v>
      </c>
      <c r="C28" s="25" t="s">
        <v>55</v>
      </c>
      <c r="D28" s="22">
        <f t="shared" si="5"/>
        <v>4737000</v>
      </c>
      <c r="E28" s="22">
        <f t="shared" si="6"/>
        <v>4682000</v>
      </c>
      <c r="F28" s="22">
        <f t="shared" si="7"/>
        <v>4663000</v>
      </c>
      <c r="G28" s="22">
        <v>3843000</v>
      </c>
      <c r="H28" s="22">
        <v>820000</v>
      </c>
      <c r="I28" s="22"/>
      <c r="J28" s="22">
        <v>19000</v>
      </c>
      <c r="K28" s="22"/>
      <c r="L28" s="22"/>
      <c r="M28" s="22">
        <f t="shared" si="8"/>
        <v>55000</v>
      </c>
      <c r="N28" s="22">
        <v>55000</v>
      </c>
      <c r="O28" s="23"/>
      <c r="P28" s="23"/>
    </row>
    <row r="29" spans="1:16" ht="30.75" customHeight="1">
      <c r="A29" s="20"/>
      <c r="B29" s="20" t="s">
        <v>56</v>
      </c>
      <c r="C29" s="25" t="s">
        <v>57</v>
      </c>
      <c r="D29" s="22">
        <f t="shared" si="5"/>
        <v>100000</v>
      </c>
      <c r="E29" s="22">
        <f t="shared" si="6"/>
        <v>100000</v>
      </c>
      <c r="F29" s="22">
        <f t="shared" si="7"/>
        <v>100000</v>
      </c>
      <c r="G29" s="22">
        <v>10000</v>
      </c>
      <c r="H29" s="22">
        <v>90000</v>
      </c>
      <c r="I29" s="22"/>
      <c r="J29" s="22"/>
      <c r="K29" s="22"/>
      <c r="L29" s="22"/>
      <c r="M29" s="22">
        <f t="shared" si="8"/>
        <v>0</v>
      </c>
      <c r="N29" s="22"/>
      <c r="O29" s="22"/>
      <c r="P29" s="22"/>
    </row>
    <row r="30" spans="1:16" ht="24.75" customHeight="1">
      <c r="A30" s="20"/>
      <c r="B30" s="20" t="s">
        <v>58</v>
      </c>
      <c r="C30" s="25" t="s">
        <v>27</v>
      </c>
      <c r="D30" s="22">
        <f t="shared" si="5"/>
        <v>91600</v>
      </c>
      <c r="E30" s="22">
        <f t="shared" si="6"/>
        <v>91600</v>
      </c>
      <c r="F30" s="22">
        <f t="shared" si="7"/>
        <v>40000</v>
      </c>
      <c r="G30" s="22"/>
      <c r="H30" s="22">
        <v>40000</v>
      </c>
      <c r="I30" s="22"/>
      <c r="J30" s="22">
        <v>51600</v>
      </c>
      <c r="K30" s="22"/>
      <c r="L30" s="22"/>
      <c r="M30" s="22">
        <f t="shared" si="8"/>
        <v>0</v>
      </c>
      <c r="N30" s="22"/>
      <c r="O30" s="23"/>
      <c r="P30" s="23"/>
    </row>
    <row r="31" spans="1:16" ht="65.25" customHeight="1">
      <c r="A31" s="16" t="s">
        <v>59</v>
      </c>
      <c r="B31" s="16"/>
      <c r="C31" s="18" t="s">
        <v>60</v>
      </c>
      <c r="D31" s="19">
        <f t="shared" ref="D31:P31" si="9">SUM(D32:D32)</f>
        <v>5676</v>
      </c>
      <c r="E31" s="19">
        <f t="shared" si="9"/>
        <v>5676</v>
      </c>
      <c r="F31" s="19">
        <f t="shared" si="9"/>
        <v>5676</v>
      </c>
      <c r="G31" s="19">
        <f t="shared" si="9"/>
        <v>0</v>
      </c>
      <c r="H31" s="19">
        <f t="shared" si="9"/>
        <v>5676</v>
      </c>
      <c r="I31" s="19">
        <f t="shared" si="9"/>
        <v>0</v>
      </c>
      <c r="J31" s="19">
        <f t="shared" si="9"/>
        <v>0</v>
      </c>
      <c r="K31" s="19">
        <f t="shared" si="9"/>
        <v>0</v>
      </c>
      <c r="L31" s="19">
        <f t="shared" si="9"/>
        <v>0</v>
      </c>
      <c r="M31" s="19">
        <f t="shared" si="9"/>
        <v>0</v>
      </c>
      <c r="N31" s="19">
        <f t="shared" si="9"/>
        <v>0</v>
      </c>
      <c r="O31" s="19">
        <f t="shared" si="9"/>
        <v>0</v>
      </c>
      <c r="P31" s="19">
        <f t="shared" si="9"/>
        <v>0</v>
      </c>
    </row>
    <row r="32" spans="1:16" ht="51.75" customHeight="1">
      <c r="A32" s="26"/>
      <c r="B32" s="27" t="s">
        <v>61</v>
      </c>
      <c r="C32" s="28" t="s">
        <v>60</v>
      </c>
      <c r="D32" s="22">
        <f>(E32+M32)</f>
        <v>5676</v>
      </c>
      <c r="E32" s="22">
        <f>SUM(F32,I32,J32,K32,L32,)</f>
        <v>5676</v>
      </c>
      <c r="F32" s="22">
        <f>SUM(G32:H32)</f>
        <v>5676</v>
      </c>
      <c r="G32" s="22"/>
      <c r="H32" s="22">
        <v>5676</v>
      </c>
      <c r="I32" s="22"/>
      <c r="J32" s="22"/>
      <c r="K32" s="22"/>
      <c r="L32" s="22"/>
      <c r="M32" s="22">
        <f t="shared" si="8"/>
        <v>0</v>
      </c>
      <c r="N32" s="22"/>
      <c r="O32" s="22"/>
      <c r="P32" s="22"/>
    </row>
    <row r="33" spans="1:16" ht="40.5" customHeight="1">
      <c r="A33" s="16" t="s">
        <v>62</v>
      </c>
      <c r="B33" s="16"/>
      <c r="C33" s="18" t="s">
        <v>63</v>
      </c>
      <c r="D33" s="19">
        <f t="shared" ref="D33:N33" si="10">SUM(D34:D38)</f>
        <v>1332580</v>
      </c>
      <c r="E33" s="19">
        <f t="shared" si="10"/>
        <v>974580</v>
      </c>
      <c r="F33" s="19">
        <f t="shared" si="10"/>
        <v>956580</v>
      </c>
      <c r="G33" s="19">
        <f t="shared" si="10"/>
        <v>538380</v>
      </c>
      <c r="H33" s="19">
        <f t="shared" si="10"/>
        <v>418200</v>
      </c>
      <c r="I33" s="19">
        <f t="shared" si="10"/>
        <v>0</v>
      </c>
      <c r="J33" s="19">
        <f t="shared" si="10"/>
        <v>18000</v>
      </c>
      <c r="K33" s="19">
        <f t="shared" si="10"/>
        <v>0</v>
      </c>
      <c r="L33" s="19">
        <f t="shared" si="10"/>
        <v>0</v>
      </c>
      <c r="M33" s="19">
        <f t="shared" si="10"/>
        <v>358000</v>
      </c>
      <c r="N33" s="19">
        <f t="shared" si="10"/>
        <v>358000</v>
      </c>
      <c r="O33" s="19"/>
      <c r="P33" s="19"/>
    </row>
    <row r="34" spans="1:16" ht="24" customHeight="1">
      <c r="A34" s="27"/>
      <c r="B34" s="27" t="s">
        <v>64</v>
      </c>
      <c r="C34" s="28" t="s">
        <v>65</v>
      </c>
      <c r="D34" s="22">
        <f t="shared" ref="D34:D38" si="11">(E34+M34)</f>
        <v>40000</v>
      </c>
      <c r="E34" s="22">
        <f t="shared" ref="E34:E38" si="12">SUM(F34,I34,J34,K34,L34,)</f>
        <v>40000</v>
      </c>
      <c r="F34" s="22">
        <f t="shared" ref="F34:F38" si="13">SUM(G34:H34)</f>
        <v>40000</v>
      </c>
      <c r="G34" s="22"/>
      <c r="H34" s="22">
        <v>40000</v>
      </c>
      <c r="I34" s="22"/>
      <c r="J34" s="22"/>
      <c r="K34" s="22"/>
      <c r="L34" s="22"/>
      <c r="M34" s="22">
        <f>SUM(N34)</f>
        <v>0</v>
      </c>
      <c r="N34" s="22"/>
      <c r="O34" s="23"/>
      <c r="P34" s="23"/>
    </row>
    <row r="35" spans="1:16" ht="19.5">
      <c r="A35" s="27"/>
      <c r="B35" s="27" t="s">
        <v>66</v>
      </c>
      <c r="C35" s="28" t="s">
        <v>67</v>
      </c>
      <c r="D35" s="22">
        <f t="shared" si="11"/>
        <v>578980</v>
      </c>
      <c r="E35" s="22">
        <f t="shared" si="12"/>
        <v>260980</v>
      </c>
      <c r="F35" s="22">
        <f t="shared" si="13"/>
        <v>244980</v>
      </c>
      <c r="G35" s="22">
        <v>15380</v>
      </c>
      <c r="H35" s="22">
        <v>229600</v>
      </c>
      <c r="I35" s="22"/>
      <c r="J35" s="22">
        <v>16000</v>
      </c>
      <c r="K35" s="22"/>
      <c r="L35" s="22"/>
      <c r="M35" s="22">
        <f>SUM(N35)</f>
        <v>318000</v>
      </c>
      <c r="N35" s="22">
        <v>318000</v>
      </c>
      <c r="O35" s="22"/>
      <c r="P35" s="22"/>
    </row>
    <row r="36" spans="1:16">
      <c r="A36" s="27"/>
      <c r="B36" s="27" t="s">
        <v>68</v>
      </c>
      <c r="C36" s="28" t="s">
        <v>69</v>
      </c>
      <c r="D36" s="22">
        <f t="shared" si="11"/>
        <v>5600</v>
      </c>
      <c r="E36" s="22">
        <f t="shared" si="12"/>
        <v>5600</v>
      </c>
      <c r="F36" s="22">
        <f t="shared" si="13"/>
        <v>5600</v>
      </c>
      <c r="G36" s="22"/>
      <c r="H36" s="22">
        <v>5600</v>
      </c>
      <c r="I36" s="22"/>
      <c r="J36" s="22"/>
      <c r="K36" s="22"/>
      <c r="L36" s="22"/>
      <c r="M36" s="22">
        <f>SUM(N36)</f>
        <v>0</v>
      </c>
      <c r="N36" s="22"/>
      <c r="O36" s="23"/>
      <c r="P36" s="23"/>
    </row>
    <row r="37" spans="1:16">
      <c r="A37" s="27"/>
      <c r="B37" s="27" t="s">
        <v>70</v>
      </c>
      <c r="C37" s="28" t="s">
        <v>71</v>
      </c>
      <c r="D37" s="22">
        <f t="shared" si="11"/>
        <v>402000</v>
      </c>
      <c r="E37" s="22">
        <f t="shared" si="12"/>
        <v>402000</v>
      </c>
      <c r="F37" s="22">
        <f t="shared" si="13"/>
        <v>400000</v>
      </c>
      <c r="G37" s="22">
        <v>347000</v>
      </c>
      <c r="H37" s="22">
        <v>53000</v>
      </c>
      <c r="I37" s="22"/>
      <c r="J37" s="22">
        <v>2000</v>
      </c>
      <c r="K37" s="22"/>
      <c r="L37" s="22"/>
      <c r="M37" s="22">
        <f>SUM(N37)</f>
        <v>0</v>
      </c>
      <c r="N37" s="22"/>
      <c r="O37" s="22"/>
      <c r="P37" s="22"/>
    </row>
    <row r="38" spans="1:16" ht="27" customHeight="1">
      <c r="A38" s="27"/>
      <c r="B38" s="27" t="s">
        <v>72</v>
      </c>
      <c r="C38" s="28" t="s">
        <v>27</v>
      </c>
      <c r="D38" s="22">
        <f t="shared" si="11"/>
        <v>306000</v>
      </c>
      <c r="E38" s="22">
        <f t="shared" si="12"/>
        <v>266000</v>
      </c>
      <c r="F38" s="22">
        <f t="shared" si="13"/>
        <v>266000</v>
      </c>
      <c r="G38" s="22">
        <v>176000</v>
      </c>
      <c r="H38" s="22">
        <v>90000</v>
      </c>
      <c r="I38" s="22"/>
      <c r="J38" s="22"/>
      <c r="K38" s="22"/>
      <c r="L38" s="22"/>
      <c r="M38" s="22">
        <f>SUM(N38)</f>
        <v>40000</v>
      </c>
      <c r="N38" s="22">
        <v>40000</v>
      </c>
      <c r="O38" s="22"/>
      <c r="P38" s="22"/>
    </row>
    <row r="39" spans="1:16" ht="96" customHeight="1">
      <c r="A39" s="16" t="s">
        <v>73</v>
      </c>
      <c r="B39" s="16"/>
      <c r="C39" s="18" t="s">
        <v>178</v>
      </c>
      <c r="D39" s="19">
        <f>SUM(D40)</f>
        <v>100000</v>
      </c>
      <c r="E39" s="19">
        <f t="shared" ref="E39:N39" si="14">SUM(E40)</f>
        <v>100000</v>
      </c>
      <c r="F39" s="19">
        <f t="shared" si="14"/>
        <v>100000</v>
      </c>
      <c r="G39" s="19">
        <f t="shared" si="14"/>
        <v>69500</v>
      </c>
      <c r="H39" s="19">
        <f t="shared" si="14"/>
        <v>30500</v>
      </c>
      <c r="I39" s="19">
        <f t="shared" si="14"/>
        <v>0</v>
      </c>
      <c r="J39" s="19">
        <f t="shared" si="14"/>
        <v>0</v>
      </c>
      <c r="K39" s="19">
        <f t="shared" si="14"/>
        <v>0</v>
      </c>
      <c r="L39" s="19">
        <f t="shared" si="14"/>
        <v>0</v>
      </c>
      <c r="M39" s="19">
        <f t="shared" si="14"/>
        <v>0</v>
      </c>
      <c r="N39" s="19">
        <f t="shared" si="14"/>
        <v>0</v>
      </c>
      <c r="O39" s="19"/>
      <c r="P39" s="19"/>
    </row>
    <row r="40" spans="1:16" ht="48.75">
      <c r="A40" s="27"/>
      <c r="B40" s="27" t="s">
        <v>74</v>
      </c>
      <c r="C40" s="28" t="s">
        <v>179</v>
      </c>
      <c r="D40" s="22">
        <f>(E40+M40)</f>
        <v>100000</v>
      </c>
      <c r="E40" s="22">
        <f>SUM(F40,I40,J40,K40,L40,)</f>
        <v>100000</v>
      </c>
      <c r="F40" s="22">
        <f>SUM(G40:H40)</f>
        <v>100000</v>
      </c>
      <c r="G40" s="22">
        <v>69500</v>
      </c>
      <c r="H40" s="22">
        <v>30500</v>
      </c>
      <c r="I40" s="22"/>
      <c r="J40" s="22"/>
      <c r="K40" s="22"/>
      <c r="L40" s="22"/>
      <c r="M40" s="22">
        <f>SUM(N40)</f>
        <v>0</v>
      </c>
      <c r="N40" s="22"/>
      <c r="O40" s="23"/>
      <c r="P40" s="23"/>
    </row>
    <row r="41" spans="1:16" ht="22.5">
      <c r="A41" s="16" t="s">
        <v>75</v>
      </c>
      <c r="B41" s="16"/>
      <c r="C41" s="24" t="s">
        <v>76</v>
      </c>
      <c r="D41" s="19">
        <f>SUM(D42)</f>
        <v>500000</v>
      </c>
      <c r="E41" s="19">
        <f t="shared" ref="E41:N41" si="15">SUM(E42)</f>
        <v>500000</v>
      </c>
      <c r="F41" s="19">
        <f t="shared" si="15"/>
        <v>0</v>
      </c>
      <c r="G41" s="19">
        <f t="shared" si="15"/>
        <v>0</v>
      </c>
      <c r="H41" s="19">
        <f t="shared" si="15"/>
        <v>0</v>
      </c>
      <c r="I41" s="19">
        <f t="shared" si="15"/>
        <v>0</v>
      </c>
      <c r="J41" s="19">
        <f t="shared" si="15"/>
        <v>0</v>
      </c>
      <c r="K41" s="19">
        <f t="shared" si="15"/>
        <v>0</v>
      </c>
      <c r="L41" s="19">
        <f t="shared" si="15"/>
        <v>500000</v>
      </c>
      <c r="M41" s="19">
        <f t="shared" si="15"/>
        <v>0</v>
      </c>
      <c r="N41" s="19">
        <f t="shared" si="15"/>
        <v>0</v>
      </c>
      <c r="O41" s="19"/>
      <c r="P41" s="19"/>
    </row>
    <row r="42" spans="1:16" ht="39">
      <c r="A42" s="27"/>
      <c r="B42" s="27" t="s">
        <v>77</v>
      </c>
      <c r="C42" s="28" t="s">
        <v>78</v>
      </c>
      <c r="D42" s="22">
        <f>(E42+M42)</f>
        <v>500000</v>
      </c>
      <c r="E42" s="22">
        <f>SUM(F42,I42,J42,K42,L42,)</f>
        <v>500000</v>
      </c>
      <c r="F42" s="22">
        <f>SUM(G42:H42)</f>
        <v>0</v>
      </c>
      <c r="G42" s="22"/>
      <c r="H42" s="22"/>
      <c r="I42" s="22"/>
      <c r="J42" s="22"/>
      <c r="K42" s="22"/>
      <c r="L42" s="22">
        <v>500000</v>
      </c>
      <c r="M42" s="22">
        <f>SUM(N42)</f>
        <v>0</v>
      </c>
      <c r="N42" s="22"/>
      <c r="O42" s="23"/>
      <c r="P42" s="23"/>
    </row>
    <row r="43" spans="1:16" ht="22.5">
      <c r="A43" s="16" t="s">
        <v>79</v>
      </c>
      <c r="B43" s="16"/>
      <c r="C43" s="24" t="s">
        <v>80</v>
      </c>
      <c r="D43" s="19">
        <f>SUM(D44,D45)</f>
        <v>1535182.53</v>
      </c>
      <c r="E43" s="19">
        <f t="shared" ref="E43:N43" si="16">SUM(E44,E45)</f>
        <v>419918.78</v>
      </c>
      <c r="F43" s="19">
        <f t="shared" si="16"/>
        <v>350000</v>
      </c>
      <c r="G43" s="19">
        <f t="shared" si="16"/>
        <v>0</v>
      </c>
      <c r="H43" s="19">
        <f t="shared" si="16"/>
        <v>350000</v>
      </c>
      <c r="I43" s="19">
        <f t="shared" si="16"/>
        <v>69918.78</v>
      </c>
      <c r="J43" s="19">
        <f t="shared" si="16"/>
        <v>0</v>
      </c>
      <c r="K43" s="19">
        <f t="shared" si="16"/>
        <v>0</v>
      </c>
      <c r="L43" s="19">
        <f t="shared" si="16"/>
        <v>0</v>
      </c>
      <c r="M43" s="19">
        <f t="shared" si="16"/>
        <v>1115263.75</v>
      </c>
      <c r="N43" s="19">
        <f t="shared" si="16"/>
        <v>1115263.75</v>
      </c>
      <c r="O43" s="19"/>
      <c r="P43" s="19"/>
    </row>
    <row r="44" spans="1:16" ht="39">
      <c r="A44" s="27"/>
      <c r="B44" s="27" t="s">
        <v>81</v>
      </c>
      <c r="C44" s="28" t="s">
        <v>82</v>
      </c>
      <c r="D44" s="22">
        <f t="shared" ref="D44:D91" si="17">(E44+M44)</f>
        <v>1185182.53</v>
      </c>
      <c r="E44" s="22">
        <f t="shared" ref="E44:E91" si="18">SUM(F44,I44,J44,K44,L44,)</f>
        <v>69918.78</v>
      </c>
      <c r="F44" s="22">
        <f t="shared" ref="F44:F91" si="19">SUM(G44:H44)</f>
        <v>0</v>
      </c>
      <c r="G44" s="22"/>
      <c r="H44" s="22"/>
      <c r="I44" s="22">
        <v>69918.78</v>
      </c>
      <c r="J44" s="22"/>
      <c r="K44" s="22"/>
      <c r="L44" s="22"/>
      <c r="M44" s="22">
        <f t="shared" ref="M44:M91" si="20">SUM(N44)</f>
        <v>1115263.75</v>
      </c>
      <c r="N44" s="22">
        <v>1115263.75</v>
      </c>
      <c r="O44" s="22"/>
      <c r="P44" s="22"/>
    </row>
    <row r="45" spans="1:16" ht="22.5">
      <c r="A45" s="27"/>
      <c r="B45" s="27" t="s">
        <v>83</v>
      </c>
      <c r="C45" s="29" t="s">
        <v>84</v>
      </c>
      <c r="D45" s="22">
        <f t="shared" si="17"/>
        <v>350000</v>
      </c>
      <c r="E45" s="22">
        <f t="shared" si="18"/>
        <v>350000</v>
      </c>
      <c r="F45" s="22">
        <f t="shared" si="19"/>
        <v>350000</v>
      </c>
      <c r="G45" s="22"/>
      <c r="H45" s="22">
        <v>350000</v>
      </c>
      <c r="I45" s="22"/>
      <c r="J45" s="22"/>
      <c r="K45" s="22"/>
      <c r="L45" s="22"/>
      <c r="M45" s="22">
        <f t="shared" si="20"/>
        <v>0</v>
      </c>
      <c r="N45" s="22"/>
      <c r="O45" s="30"/>
      <c r="P45" s="30"/>
    </row>
    <row r="46" spans="1:16" ht="22.5">
      <c r="A46" s="16" t="s">
        <v>85</v>
      </c>
      <c r="B46" s="16"/>
      <c r="C46" s="24" t="s">
        <v>86</v>
      </c>
      <c r="D46" s="19">
        <f>SUM(D47:D55)</f>
        <v>25035296</v>
      </c>
      <c r="E46" s="19">
        <f t="shared" ref="E46:N46" si="21">SUM(E47:E55)</f>
        <v>24829643</v>
      </c>
      <c r="F46" s="19">
        <f t="shared" si="21"/>
        <v>23350760</v>
      </c>
      <c r="G46" s="19">
        <f t="shared" si="21"/>
        <v>19791777</v>
      </c>
      <c r="H46" s="19">
        <f t="shared" si="21"/>
        <v>3558983</v>
      </c>
      <c r="I46" s="19">
        <f t="shared" si="21"/>
        <v>1160078</v>
      </c>
      <c r="J46" s="19">
        <f t="shared" si="21"/>
        <v>318805</v>
      </c>
      <c r="K46" s="19">
        <f t="shared" si="21"/>
        <v>0</v>
      </c>
      <c r="L46" s="19">
        <f t="shared" si="21"/>
        <v>0</v>
      </c>
      <c r="M46" s="19">
        <f t="shared" si="21"/>
        <v>205653</v>
      </c>
      <c r="N46" s="19">
        <f t="shared" si="21"/>
        <v>205653</v>
      </c>
      <c r="O46" s="19">
        <f>SUM(O47:O55)</f>
        <v>0</v>
      </c>
      <c r="P46" s="22"/>
    </row>
    <row r="47" spans="1:16" ht="22.5">
      <c r="A47" s="27"/>
      <c r="B47" s="27" t="s">
        <v>87</v>
      </c>
      <c r="C47" s="29" t="s">
        <v>88</v>
      </c>
      <c r="D47" s="22">
        <f t="shared" si="17"/>
        <v>10273908</v>
      </c>
      <c r="E47" s="22">
        <f t="shared" si="18"/>
        <v>10211386</v>
      </c>
      <c r="F47" s="22">
        <f t="shared" si="19"/>
        <v>9709835</v>
      </c>
      <c r="G47" s="22">
        <v>8363475</v>
      </c>
      <c r="H47" s="22">
        <v>1346360</v>
      </c>
      <c r="I47" s="22">
        <v>247762</v>
      </c>
      <c r="J47" s="22">
        <v>253789</v>
      </c>
      <c r="K47" s="22"/>
      <c r="L47" s="22"/>
      <c r="M47" s="22">
        <f t="shared" si="20"/>
        <v>62522</v>
      </c>
      <c r="N47" s="22">
        <v>62522</v>
      </c>
      <c r="O47" s="23"/>
      <c r="P47" s="23"/>
    </row>
    <row r="48" spans="1:16" ht="45">
      <c r="A48" s="27"/>
      <c r="B48" s="27" t="s">
        <v>89</v>
      </c>
      <c r="C48" s="29" t="s">
        <v>90</v>
      </c>
      <c r="D48" s="22">
        <f t="shared" si="17"/>
        <v>808639</v>
      </c>
      <c r="E48" s="22">
        <f t="shared" si="18"/>
        <v>808639</v>
      </c>
      <c r="F48" s="22">
        <f t="shared" si="19"/>
        <v>625995</v>
      </c>
      <c r="G48" s="22">
        <v>482553</v>
      </c>
      <c r="H48" s="22">
        <v>143442</v>
      </c>
      <c r="I48" s="22">
        <v>150128</v>
      </c>
      <c r="J48" s="22">
        <v>32516</v>
      </c>
      <c r="K48" s="22"/>
      <c r="L48" s="22"/>
      <c r="M48" s="22">
        <f t="shared" si="20"/>
        <v>0</v>
      </c>
      <c r="N48" s="22"/>
      <c r="O48" s="22"/>
      <c r="P48" s="22"/>
    </row>
    <row r="49" spans="1:16">
      <c r="A49" s="27"/>
      <c r="B49" s="27" t="s">
        <v>91</v>
      </c>
      <c r="C49" s="29" t="s">
        <v>92</v>
      </c>
      <c r="D49" s="22">
        <f t="shared" si="17"/>
        <v>6007583</v>
      </c>
      <c r="E49" s="22">
        <f t="shared" si="18"/>
        <v>5979213</v>
      </c>
      <c r="F49" s="22">
        <f t="shared" si="19"/>
        <v>5873183</v>
      </c>
      <c r="G49" s="22">
        <v>5225953</v>
      </c>
      <c r="H49" s="22">
        <v>647230</v>
      </c>
      <c r="I49" s="22">
        <v>103530</v>
      </c>
      <c r="J49" s="22">
        <v>2500</v>
      </c>
      <c r="K49" s="22"/>
      <c r="L49" s="22"/>
      <c r="M49" s="22">
        <f t="shared" si="20"/>
        <v>28370</v>
      </c>
      <c r="N49" s="22">
        <v>28370</v>
      </c>
      <c r="O49" s="23"/>
      <c r="P49" s="23"/>
    </row>
    <row r="50" spans="1:16" ht="33.75">
      <c r="A50" s="27"/>
      <c r="B50" s="27" t="s">
        <v>174</v>
      </c>
      <c r="C50" s="29" t="s">
        <v>175</v>
      </c>
      <c r="D50" s="22">
        <f t="shared" si="17"/>
        <v>57616</v>
      </c>
      <c r="E50" s="22">
        <f t="shared" si="18"/>
        <v>57616</v>
      </c>
      <c r="F50" s="22"/>
      <c r="G50" s="22"/>
      <c r="H50" s="22"/>
      <c r="I50" s="22">
        <v>57616</v>
      </c>
      <c r="J50" s="22"/>
      <c r="K50" s="22"/>
      <c r="L50" s="22"/>
      <c r="M50" s="22"/>
      <c r="N50" s="22"/>
      <c r="O50" s="23"/>
      <c r="P50" s="23"/>
    </row>
    <row r="51" spans="1:16">
      <c r="A51" s="27"/>
      <c r="B51" s="27" t="s">
        <v>93</v>
      </c>
      <c r="C51" s="29" t="s">
        <v>94</v>
      </c>
      <c r="D51" s="22">
        <f t="shared" si="17"/>
        <v>6521479</v>
      </c>
      <c r="E51" s="22">
        <f t="shared" si="18"/>
        <v>6410718</v>
      </c>
      <c r="F51" s="22">
        <f t="shared" si="19"/>
        <v>5806676</v>
      </c>
      <c r="G51" s="22">
        <v>5099976</v>
      </c>
      <c r="H51" s="22">
        <v>706700</v>
      </c>
      <c r="I51" s="22">
        <v>601042</v>
      </c>
      <c r="J51" s="22">
        <v>3000</v>
      </c>
      <c r="K51" s="22"/>
      <c r="L51" s="22"/>
      <c r="M51" s="22">
        <f t="shared" si="20"/>
        <v>110761</v>
      </c>
      <c r="N51" s="22">
        <v>110761</v>
      </c>
      <c r="O51" s="22"/>
      <c r="P51" s="22"/>
    </row>
    <row r="52" spans="1:16" ht="33.75">
      <c r="A52" s="27"/>
      <c r="B52" s="27" t="s">
        <v>95</v>
      </c>
      <c r="C52" s="29" t="s">
        <v>96</v>
      </c>
      <c r="D52" s="22">
        <f t="shared" si="17"/>
        <v>270000</v>
      </c>
      <c r="E52" s="22">
        <f t="shared" si="18"/>
        <v>270000</v>
      </c>
      <c r="F52" s="22">
        <f t="shared" si="19"/>
        <v>270000</v>
      </c>
      <c r="G52" s="22"/>
      <c r="H52" s="22">
        <v>270000</v>
      </c>
      <c r="I52" s="22"/>
      <c r="J52" s="22"/>
      <c r="K52" s="22"/>
      <c r="L52" s="22"/>
      <c r="M52" s="22">
        <f t="shared" si="20"/>
        <v>0</v>
      </c>
      <c r="N52" s="22"/>
      <c r="O52" s="23"/>
      <c r="P52" s="23"/>
    </row>
    <row r="53" spans="1:16" ht="45">
      <c r="A53" s="27"/>
      <c r="B53" s="27" t="s">
        <v>97</v>
      </c>
      <c r="C53" s="29" t="s">
        <v>98</v>
      </c>
      <c r="D53" s="22">
        <f t="shared" si="17"/>
        <v>698260</v>
      </c>
      <c r="E53" s="22">
        <f t="shared" si="18"/>
        <v>694260</v>
      </c>
      <c r="F53" s="22">
        <f t="shared" si="19"/>
        <v>692260</v>
      </c>
      <c r="G53" s="22">
        <v>617500</v>
      </c>
      <c r="H53" s="22">
        <v>74760</v>
      </c>
      <c r="I53" s="22"/>
      <c r="J53" s="22">
        <v>2000</v>
      </c>
      <c r="K53" s="22"/>
      <c r="L53" s="22"/>
      <c r="M53" s="22">
        <f t="shared" si="20"/>
        <v>4000</v>
      </c>
      <c r="N53" s="22">
        <v>4000</v>
      </c>
      <c r="O53" s="22"/>
      <c r="P53" s="22"/>
    </row>
    <row r="54" spans="1:16" ht="33.75">
      <c r="A54" s="27"/>
      <c r="B54" s="27" t="s">
        <v>99</v>
      </c>
      <c r="C54" s="29" t="s">
        <v>100</v>
      </c>
      <c r="D54" s="22">
        <f t="shared" si="17"/>
        <v>92991</v>
      </c>
      <c r="E54" s="22">
        <f t="shared" si="18"/>
        <v>92991</v>
      </c>
      <c r="F54" s="22">
        <f t="shared" si="19"/>
        <v>92991</v>
      </c>
      <c r="G54" s="22"/>
      <c r="H54" s="22">
        <v>92991</v>
      </c>
      <c r="I54" s="22"/>
      <c r="J54" s="22"/>
      <c r="K54" s="22"/>
      <c r="L54" s="22"/>
      <c r="M54" s="22">
        <f t="shared" si="20"/>
        <v>0</v>
      </c>
      <c r="N54" s="22"/>
      <c r="O54" s="22"/>
      <c r="P54" s="22"/>
    </row>
    <row r="55" spans="1:16" ht="22.5">
      <c r="A55" s="27"/>
      <c r="B55" s="27" t="s">
        <v>101</v>
      </c>
      <c r="C55" s="29" t="s">
        <v>102</v>
      </c>
      <c r="D55" s="22">
        <f t="shared" si="17"/>
        <v>304820</v>
      </c>
      <c r="E55" s="22">
        <f t="shared" si="18"/>
        <v>304820</v>
      </c>
      <c r="F55" s="22">
        <f t="shared" si="19"/>
        <v>279820</v>
      </c>
      <c r="G55" s="22">
        <v>2320</v>
      </c>
      <c r="H55" s="22">
        <v>277500</v>
      </c>
      <c r="I55" s="22"/>
      <c r="J55" s="22">
        <v>25000</v>
      </c>
      <c r="K55" s="22"/>
      <c r="L55" s="22"/>
      <c r="M55" s="22">
        <f t="shared" si="20"/>
        <v>0</v>
      </c>
      <c r="N55" s="22"/>
      <c r="O55" s="22"/>
      <c r="P55" s="22"/>
    </row>
    <row r="56" spans="1:16" ht="22.5">
      <c r="A56" s="16" t="s">
        <v>103</v>
      </c>
      <c r="B56" s="31"/>
      <c r="C56" s="24" t="s">
        <v>104</v>
      </c>
      <c r="D56" s="19">
        <f>SUM(D57:D59)</f>
        <v>750000</v>
      </c>
      <c r="E56" s="19">
        <f t="shared" ref="E56:N56" si="22">SUM(E57:E59)</f>
        <v>750000</v>
      </c>
      <c r="F56" s="19">
        <f t="shared" si="22"/>
        <v>310000</v>
      </c>
      <c r="G56" s="19">
        <f t="shared" si="22"/>
        <v>145750</v>
      </c>
      <c r="H56" s="19">
        <f t="shared" si="22"/>
        <v>164250</v>
      </c>
      <c r="I56" s="19">
        <f t="shared" si="22"/>
        <v>428000</v>
      </c>
      <c r="J56" s="19">
        <f t="shared" si="22"/>
        <v>12000</v>
      </c>
      <c r="K56" s="19">
        <f t="shared" si="22"/>
        <v>0</v>
      </c>
      <c r="L56" s="19">
        <f t="shared" si="22"/>
        <v>0</v>
      </c>
      <c r="M56" s="19">
        <f t="shared" si="20"/>
        <v>0</v>
      </c>
      <c r="N56" s="19">
        <f t="shared" si="22"/>
        <v>0</v>
      </c>
      <c r="O56" s="19"/>
      <c r="P56" s="19"/>
    </row>
    <row r="57" spans="1:16" ht="22.5">
      <c r="A57" s="27"/>
      <c r="B57" s="27" t="s">
        <v>105</v>
      </c>
      <c r="C57" s="29" t="s">
        <v>106</v>
      </c>
      <c r="D57" s="22">
        <f t="shared" si="17"/>
        <v>33000</v>
      </c>
      <c r="E57" s="22">
        <f t="shared" si="18"/>
        <v>33000</v>
      </c>
      <c r="F57" s="22">
        <f t="shared" si="19"/>
        <v>8000</v>
      </c>
      <c r="G57" s="22"/>
      <c r="H57" s="22">
        <v>8000</v>
      </c>
      <c r="I57" s="22">
        <v>25000</v>
      </c>
      <c r="J57" s="22"/>
      <c r="K57" s="22"/>
      <c r="L57" s="22"/>
      <c r="M57" s="22">
        <f t="shared" si="20"/>
        <v>0</v>
      </c>
      <c r="N57" s="22"/>
      <c r="O57" s="22"/>
      <c r="P57" s="22"/>
    </row>
    <row r="58" spans="1:16" ht="22.5">
      <c r="A58" s="26"/>
      <c r="B58" s="27" t="s">
        <v>107</v>
      </c>
      <c r="C58" s="29" t="s">
        <v>108</v>
      </c>
      <c r="D58" s="22">
        <f t="shared" si="17"/>
        <v>667000</v>
      </c>
      <c r="E58" s="22">
        <f t="shared" si="18"/>
        <v>667000</v>
      </c>
      <c r="F58" s="22">
        <f t="shared" si="19"/>
        <v>252000</v>
      </c>
      <c r="G58" s="22">
        <v>145750</v>
      </c>
      <c r="H58" s="22">
        <v>106250</v>
      </c>
      <c r="I58" s="22">
        <v>403000</v>
      </c>
      <c r="J58" s="22">
        <v>12000</v>
      </c>
      <c r="K58" s="22"/>
      <c r="L58" s="22"/>
      <c r="M58" s="22">
        <f t="shared" si="20"/>
        <v>0</v>
      </c>
      <c r="N58" s="22"/>
      <c r="O58" s="22"/>
      <c r="P58" s="32"/>
    </row>
    <row r="59" spans="1:16" ht="22.5">
      <c r="A59" s="26"/>
      <c r="B59" s="27" t="s">
        <v>109</v>
      </c>
      <c r="C59" s="29" t="s">
        <v>27</v>
      </c>
      <c r="D59" s="22">
        <f t="shared" si="17"/>
        <v>50000</v>
      </c>
      <c r="E59" s="22">
        <f t="shared" si="18"/>
        <v>50000</v>
      </c>
      <c r="F59" s="22">
        <f t="shared" si="19"/>
        <v>50000</v>
      </c>
      <c r="G59" s="22"/>
      <c r="H59" s="22">
        <v>50000</v>
      </c>
      <c r="I59" s="22"/>
      <c r="J59" s="22"/>
      <c r="K59" s="22"/>
      <c r="L59" s="22"/>
      <c r="M59" s="22">
        <f t="shared" si="20"/>
        <v>0</v>
      </c>
      <c r="N59" s="22"/>
      <c r="O59" s="23"/>
      <c r="P59" s="23"/>
    </row>
    <row r="60" spans="1:16" ht="22.5">
      <c r="A60" s="16" t="s">
        <v>110</v>
      </c>
      <c r="B60" s="31"/>
      <c r="C60" s="24" t="s">
        <v>111</v>
      </c>
      <c r="D60" s="19">
        <f>SUM(D61:D69)</f>
        <v>13360288.470000001</v>
      </c>
      <c r="E60" s="19">
        <f t="shared" ref="E60:N60" si="23">SUM(E61:E69)</f>
        <v>13360288.470000001</v>
      </c>
      <c r="F60" s="19">
        <f t="shared" si="23"/>
        <v>2640348.0499999998</v>
      </c>
      <c r="G60" s="19">
        <f t="shared" si="23"/>
        <v>1639581</v>
      </c>
      <c r="H60" s="19">
        <f t="shared" si="23"/>
        <v>1000767.05</v>
      </c>
      <c r="I60" s="19">
        <f t="shared" si="23"/>
        <v>0</v>
      </c>
      <c r="J60" s="19">
        <f t="shared" si="23"/>
        <v>10690441</v>
      </c>
      <c r="K60" s="19">
        <f t="shared" si="23"/>
        <v>29499.42</v>
      </c>
      <c r="L60" s="19">
        <f t="shared" si="23"/>
        <v>0</v>
      </c>
      <c r="M60" s="19">
        <f t="shared" si="23"/>
        <v>0</v>
      </c>
      <c r="N60" s="19">
        <f t="shared" si="23"/>
        <v>0</v>
      </c>
      <c r="O60" s="19"/>
      <c r="P60" s="19"/>
    </row>
    <row r="61" spans="1:16" ht="22.5">
      <c r="A61" s="27"/>
      <c r="B61" s="27" t="s">
        <v>112</v>
      </c>
      <c r="C61" s="29" t="s">
        <v>113</v>
      </c>
      <c r="D61" s="22">
        <f t="shared" si="17"/>
        <v>432849.42</v>
      </c>
      <c r="E61" s="22">
        <f t="shared" si="18"/>
        <v>432849.42</v>
      </c>
      <c r="F61" s="22">
        <f t="shared" si="19"/>
        <v>401350</v>
      </c>
      <c r="G61" s="22">
        <v>337000</v>
      </c>
      <c r="H61" s="22">
        <v>64350</v>
      </c>
      <c r="I61" s="22"/>
      <c r="J61" s="22">
        <v>2000</v>
      </c>
      <c r="K61" s="22">
        <v>29499.42</v>
      </c>
      <c r="L61" s="22"/>
      <c r="M61" s="22">
        <f t="shared" si="20"/>
        <v>0</v>
      </c>
      <c r="N61" s="22"/>
      <c r="O61" s="23"/>
      <c r="P61" s="23"/>
    </row>
    <row r="62" spans="1:16" ht="111.75" customHeight="1">
      <c r="A62" s="27"/>
      <c r="B62" s="33" t="s">
        <v>114</v>
      </c>
      <c r="C62" s="34" t="s">
        <v>115</v>
      </c>
      <c r="D62" s="22">
        <f t="shared" si="17"/>
        <v>8071049</v>
      </c>
      <c r="E62" s="22">
        <f t="shared" si="18"/>
        <v>8071049</v>
      </c>
      <c r="F62" s="22">
        <f t="shared" si="19"/>
        <v>381431</v>
      </c>
      <c r="G62" s="22">
        <v>307758</v>
      </c>
      <c r="H62" s="22">
        <v>73673</v>
      </c>
      <c r="I62" s="22"/>
      <c r="J62" s="22">
        <v>7689618</v>
      </c>
      <c r="K62" s="22"/>
      <c r="L62" s="22"/>
      <c r="M62" s="22"/>
      <c r="N62" s="22"/>
      <c r="O62" s="22"/>
      <c r="P62" s="22"/>
    </row>
    <row r="63" spans="1:16" ht="146.25" customHeight="1">
      <c r="A63" s="27"/>
      <c r="B63" s="33" t="s">
        <v>116</v>
      </c>
      <c r="C63" s="28" t="s">
        <v>117</v>
      </c>
      <c r="D63" s="22">
        <f t="shared" si="17"/>
        <v>62279</v>
      </c>
      <c r="E63" s="22">
        <f t="shared" si="18"/>
        <v>62279</v>
      </c>
      <c r="F63" s="22">
        <f t="shared" si="19"/>
        <v>62279</v>
      </c>
      <c r="G63" s="22">
        <v>62279</v>
      </c>
      <c r="H63" s="22">
        <v>0</v>
      </c>
      <c r="I63" s="22"/>
      <c r="J63" s="22"/>
      <c r="K63" s="22"/>
      <c r="L63" s="22"/>
      <c r="M63" s="22">
        <f t="shared" si="20"/>
        <v>0</v>
      </c>
      <c r="N63" s="22"/>
      <c r="O63" s="23"/>
      <c r="P63" s="23"/>
    </row>
    <row r="64" spans="1:16" ht="67.5">
      <c r="A64" s="27"/>
      <c r="B64" s="27" t="s">
        <v>118</v>
      </c>
      <c r="C64" s="29" t="s">
        <v>119</v>
      </c>
      <c r="D64" s="22">
        <f t="shared" si="17"/>
        <v>823258</v>
      </c>
      <c r="E64" s="22">
        <f t="shared" si="18"/>
        <v>823258</v>
      </c>
      <c r="F64" s="22">
        <f t="shared" si="19"/>
        <v>8000</v>
      </c>
      <c r="G64" s="22"/>
      <c r="H64" s="22">
        <v>8000</v>
      </c>
      <c r="I64" s="22"/>
      <c r="J64" s="22">
        <v>815258</v>
      </c>
      <c r="K64" s="22"/>
      <c r="L64" s="22"/>
      <c r="M64" s="22">
        <f t="shared" si="20"/>
        <v>0</v>
      </c>
      <c r="N64" s="22"/>
      <c r="O64" s="22"/>
      <c r="P64" s="22"/>
    </row>
    <row r="65" spans="1:16" ht="22.5">
      <c r="A65" s="27"/>
      <c r="B65" s="27" t="s">
        <v>120</v>
      </c>
      <c r="C65" s="29" t="s">
        <v>121</v>
      </c>
      <c r="D65" s="22">
        <f t="shared" si="17"/>
        <v>1349922.05</v>
      </c>
      <c r="E65" s="22">
        <f t="shared" si="18"/>
        <v>1349922.05</v>
      </c>
      <c r="F65" s="22">
        <f t="shared" si="19"/>
        <v>4922.05</v>
      </c>
      <c r="G65" s="22"/>
      <c r="H65" s="22">
        <v>4922.05</v>
      </c>
      <c r="I65" s="22"/>
      <c r="J65" s="22">
        <v>1345000</v>
      </c>
      <c r="K65" s="22"/>
      <c r="L65" s="22"/>
      <c r="M65" s="22">
        <f t="shared" si="20"/>
        <v>0</v>
      </c>
      <c r="N65" s="22"/>
      <c r="O65" s="23"/>
      <c r="P65" s="23"/>
    </row>
    <row r="66" spans="1:16">
      <c r="A66" s="27"/>
      <c r="B66" s="27" t="s">
        <v>122</v>
      </c>
      <c r="C66" s="29" t="s">
        <v>123</v>
      </c>
      <c r="D66" s="22">
        <f t="shared" si="17"/>
        <v>545565</v>
      </c>
      <c r="E66" s="22">
        <f t="shared" si="18"/>
        <v>545565</v>
      </c>
      <c r="F66" s="22">
        <f t="shared" si="19"/>
        <v>0</v>
      </c>
      <c r="G66" s="22"/>
      <c r="H66" s="22"/>
      <c r="I66" s="22"/>
      <c r="J66" s="22">
        <v>545565</v>
      </c>
      <c r="K66" s="22"/>
      <c r="L66" s="22"/>
      <c r="M66" s="22">
        <f t="shared" si="20"/>
        <v>0</v>
      </c>
      <c r="N66" s="22"/>
      <c r="O66" s="22"/>
      <c r="P66" s="22"/>
    </row>
    <row r="67" spans="1:16" ht="33.75">
      <c r="A67" s="27"/>
      <c r="B67" s="27" t="s">
        <v>124</v>
      </c>
      <c r="C67" s="29" t="s">
        <v>125</v>
      </c>
      <c r="D67" s="22">
        <f t="shared" si="17"/>
        <v>1150544</v>
      </c>
      <c r="E67" s="22">
        <f t="shared" si="18"/>
        <v>1150544</v>
      </c>
      <c r="F67" s="22">
        <f t="shared" si="19"/>
        <v>1137544</v>
      </c>
      <c r="G67" s="22">
        <v>932544</v>
      </c>
      <c r="H67" s="22">
        <v>205000</v>
      </c>
      <c r="I67" s="22"/>
      <c r="J67" s="22">
        <v>13000</v>
      </c>
      <c r="K67" s="22"/>
      <c r="L67" s="22"/>
      <c r="M67" s="22">
        <f t="shared" si="20"/>
        <v>0</v>
      </c>
      <c r="N67" s="22"/>
      <c r="O67" s="23"/>
      <c r="P67" s="23"/>
    </row>
    <row r="68" spans="1:16" ht="56.25">
      <c r="A68" s="27"/>
      <c r="B68" s="27" t="s">
        <v>126</v>
      </c>
      <c r="C68" s="29" t="s">
        <v>127</v>
      </c>
      <c r="D68" s="22">
        <f t="shared" si="17"/>
        <v>236822</v>
      </c>
      <c r="E68" s="22">
        <f t="shared" si="18"/>
        <v>236822</v>
      </c>
      <c r="F68" s="22">
        <f t="shared" si="19"/>
        <v>236822</v>
      </c>
      <c r="G68" s="22"/>
      <c r="H68" s="22">
        <v>236822</v>
      </c>
      <c r="I68" s="22"/>
      <c r="J68" s="22"/>
      <c r="K68" s="22"/>
      <c r="L68" s="22"/>
      <c r="M68" s="22">
        <f t="shared" si="20"/>
        <v>0</v>
      </c>
      <c r="N68" s="22"/>
      <c r="O68" s="22"/>
      <c r="P68" s="22"/>
    </row>
    <row r="69" spans="1:16" ht="22.5">
      <c r="A69" s="27"/>
      <c r="B69" s="27" t="s">
        <v>128</v>
      </c>
      <c r="C69" s="29" t="s">
        <v>27</v>
      </c>
      <c r="D69" s="22">
        <f t="shared" si="17"/>
        <v>688000</v>
      </c>
      <c r="E69" s="22">
        <f t="shared" si="18"/>
        <v>688000</v>
      </c>
      <c r="F69" s="22">
        <f t="shared" si="19"/>
        <v>408000</v>
      </c>
      <c r="G69" s="22"/>
      <c r="H69" s="22">
        <v>408000</v>
      </c>
      <c r="I69" s="22"/>
      <c r="J69" s="22">
        <v>280000</v>
      </c>
      <c r="K69" s="22"/>
      <c r="L69" s="22"/>
      <c r="M69" s="22">
        <f t="shared" si="20"/>
        <v>0</v>
      </c>
      <c r="N69" s="22"/>
      <c r="O69" s="22"/>
      <c r="P69" s="22"/>
    </row>
    <row r="70" spans="1:16" ht="33.75">
      <c r="A70" s="35" t="s">
        <v>129</v>
      </c>
      <c r="B70" s="31"/>
      <c r="C70" s="36" t="s">
        <v>130</v>
      </c>
      <c r="D70" s="19">
        <f>SUM(D71:D72)</f>
        <v>705893</v>
      </c>
      <c r="E70" s="19">
        <f>SUM(E71:E72)</f>
        <v>705893</v>
      </c>
      <c r="F70" s="19">
        <f>SUM(F71,F72,)</f>
        <v>697450</v>
      </c>
      <c r="G70" s="19">
        <f t="shared" ref="G70:N70" si="24">SUM(G71)</f>
        <v>638785</v>
      </c>
      <c r="H70" s="19">
        <f>SUM(H71,H72,)</f>
        <v>58665</v>
      </c>
      <c r="I70" s="19">
        <f t="shared" si="24"/>
        <v>0</v>
      </c>
      <c r="J70" s="19">
        <f>SUM(J71:J72)</f>
        <v>8443</v>
      </c>
      <c r="K70" s="19">
        <f t="shared" si="24"/>
        <v>0</v>
      </c>
      <c r="L70" s="19">
        <f t="shared" si="24"/>
        <v>0</v>
      </c>
      <c r="M70" s="19">
        <f t="shared" si="24"/>
        <v>0</v>
      </c>
      <c r="N70" s="19">
        <f t="shared" si="24"/>
        <v>0</v>
      </c>
      <c r="O70" s="19"/>
      <c r="P70" s="22"/>
    </row>
    <row r="71" spans="1:16" ht="22.5">
      <c r="A71" s="27"/>
      <c r="B71" s="27" t="s">
        <v>131</v>
      </c>
      <c r="C71" s="29" t="s">
        <v>132</v>
      </c>
      <c r="D71" s="22">
        <f t="shared" si="17"/>
        <v>705893</v>
      </c>
      <c r="E71" s="22">
        <f t="shared" si="18"/>
        <v>705893</v>
      </c>
      <c r="F71" s="22">
        <f t="shared" si="19"/>
        <v>697450</v>
      </c>
      <c r="G71" s="22">
        <v>638785</v>
      </c>
      <c r="H71" s="22">
        <v>58665</v>
      </c>
      <c r="I71" s="22"/>
      <c r="J71" s="22">
        <v>8443</v>
      </c>
      <c r="K71" s="22"/>
      <c r="L71" s="22"/>
      <c r="M71" s="22">
        <f t="shared" si="20"/>
        <v>0</v>
      </c>
      <c r="N71" s="22"/>
      <c r="O71" s="23"/>
      <c r="P71" s="23"/>
    </row>
    <row r="72" spans="1:16" ht="19.5">
      <c r="A72" s="27"/>
      <c r="B72" s="27" t="s">
        <v>133</v>
      </c>
      <c r="C72" s="28" t="s">
        <v>134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ht="36">
      <c r="A73" s="37" t="s">
        <v>135</v>
      </c>
      <c r="B73" s="31"/>
      <c r="C73" s="38" t="s">
        <v>136</v>
      </c>
      <c r="D73" s="19">
        <f>SUM(D74:D81)</f>
        <v>4597000</v>
      </c>
      <c r="E73" s="19">
        <f>SUM(E74:E81)</f>
        <v>2777000</v>
      </c>
      <c r="F73" s="19">
        <f>SUM(F74:F81)</f>
        <v>2777000</v>
      </c>
      <c r="G73" s="19">
        <f>SUM(G74:G81)</f>
        <v>115000</v>
      </c>
      <c r="H73" s="19">
        <f>SUM(H74:H81)</f>
        <v>2662000</v>
      </c>
      <c r="I73" s="19">
        <f t="shared" ref="I73:L73" si="25">SUM(I75:I81)</f>
        <v>0</v>
      </c>
      <c r="J73" s="19">
        <f t="shared" si="25"/>
        <v>0</v>
      </c>
      <c r="K73" s="19">
        <f t="shared" si="25"/>
        <v>0</v>
      </c>
      <c r="L73" s="19">
        <f t="shared" si="25"/>
        <v>0</v>
      </c>
      <c r="M73" s="19">
        <f>SUM(M74:M81)</f>
        <v>1820000</v>
      </c>
      <c r="N73" s="19">
        <f>SUM(N74:N81)</f>
        <v>1820000</v>
      </c>
      <c r="O73" s="19"/>
      <c r="P73" s="22"/>
    </row>
    <row r="74" spans="1:16" ht="19.5">
      <c r="A74" s="47"/>
      <c r="B74" s="48" t="s">
        <v>172</v>
      </c>
      <c r="C74" s="49" t="s">
        <v>173</v>
      </c>
      <c r="D74" s="22">
        <f t="shared" ref="D74" si="26">(E74+M74)</f>
        <v>340000</v>
      </c>
      <c r="E74" s="22">
        <f t="shared" ref="E74" si="27">SUM(F74,I74,J74,K74,L74,)</f>
        <v>340000</v>
      </c>
      <c r="F74" s="22">
        <f t="shared" si="19"/>
        <v>340000</v>
      </c>
      <c r="G74" s="32"/>
      <c r="H74" s="32">
        <v>340000</v>
      </c>
      <c r="I74" s="32"/>
      <c r="J74" s="32"/>
      <c r="K74" s="32"/>
      <c r="L74" s="32"/>
      <c r="M74" s="32"/>
      <c r="N74" s="32"/>
      <c r="O74" s="32"/>
      <c r="P74" s="22"/>
    </row>
    <row r="75" spans="1:16" ht="22.5">
      <c r="A75" s="27"/>
      <c r="B75" s="27" t="s">
        <v>137</v>
      </c>
      <c r="C75" s="29" t="s">
        <v>138</v>
      </c>
      <c r="D75" s="22">
        <f t="shared" si="17"/>
        <v>330000</v>
      </c>
      <c r="E75" s="22">
        <f t="shared" si="18"/>
        <v>330000</v>
      </c>
      <c r="F75" s="22">
        <f t="shared" si="19"/>
        <v>330000</v>
      </c>
      <c r="G75" s="22"/>
      <c r="H75" s="22">
        <v>330000</v>
      </c>
      <c r="I75" s="22"/>
      <c r="J75" s="22"/>
      <c r="K75" s="22"/>
      <c r="L75" s="22"/>
      <c r="M75" s="22">
        <f t="shared" si="20"/>
        <v>0</v>
      </c>
      <c r="N75" s="22"/>
      <c r="O75" s="23"/>
      <c r="P75" s="23"/>
    </row>
    <row r="76" spans="1:16" ht="33.75">
      <c r="A76" s="27"/>
      <c r="B76" s="27" t="s">
        <v>139</v>
      </c>
      <c r="C76" s="29" t="s">
        <v>140</v>
      </c>
      <c r="D76" s="22">
        <f t="shared" si="17"/>
        <v>700000</v>
      </c>
      <c r="E76" s="22">
        <f t="shared" si="18"/>
        <v>700000</v>
      </c>
      <c r="F76" s="22">
        <f t="shared" si="19"/>
        <v>700000</v>
      </c>
      <c r="G76" s="22"/>
      <c r="H76" s="22">
        <v>700000</v>
      </c>
      <c r="I76" s="22"/>
      <c r="J76" s="22"/>
      <c r="K76" s="22"/>
      <c r="L76" s="22"/>
      <c r="M76" s="22">
        <f t="shared" si="20"/>
        <v>0</v>
      </c>
      <c r="N76" s="22"/>
      <c r="O76" s="22"/>
      <c r="P76" s="22"/>
    </row>
    <row r="77" spans="1:16" ht="22.5">
      <c r="A77" s="27"/>
      <c r="B77" s="27" t="s">
        <v>141</v>
      </c>
      <c r="C77" s="29" t="s">
        <v>142</v>
      </c>
      <c r="D77" s="22">
        <f t="shared" si="17"/>
        <v>250000</v>
      </c>
      <c r="E77" s="22">
        <f t="shared" si="18"/>
        <v>250000</v>
      </c>
      <c r="F77" s="22">
        <f t="shared" si="19"/>
        <v>250000</v>
      </c>
      <c r="G77" s="22"/>
      <c r="H77" s="22">
        <v>250000</v>
      </c>
      <c r="I77" s="22"/>
      <c r="J77" s="22"/>
      <c r="K77" s="22"/>
      <c r="L77" s="22"/>
      <c r="M77" s="22">
        <f t="shared" si="20"/>
        <v>0</v>
      </c>
      <c r="N77" s="22"/>
      <c r="O77" s="23"/>
      <c r="P77" s="23"/>
    </row>
    <row r="78" spans="1:16" ht="22.5">
      <c r="A78" s="27"/>
      <c r="B78" s="27" t="s">
        <v>143</v>
      </c>
      <c r="C78" s="29" t="s">
        <v>144</v>
      </c>
      <c r="D78" s="22">
        <f t="shared" si="17"/>
        <v>1300000</v>
      </c>
      <c r="E78" s="22">
        <f t="shared" si="18"/>
        <v>800000</v>
      </c>
      <c r="F78" s="22">
        <f t="shared" si="19"/>
        <v>800000</v>
      </c>
      <c r="G78" s="22"/>
      <c r="H78" s="22">
        <v>800000</v>
      </c>
      <c r="I78" s="22"/>
      <c r="J78" s="22"/>
      <c r="K78" s="22"/>
      <c r="L78" s="22"/>
      <c r="M78" s="22">
        <f t="shared" si="20"/>
        <v>500000</v>
      </c>
      <c r="N78" s="22">
        <v>500000</v>
      </c>
      <c r="O78" s="22"/>
      <c r="P78" s="22"/>
    </row>
    <row r="79" spans="1:16" ht="58.5">
      <c r="A79" s="27"/>
      <c r="B79" s="27" t="s">
        <v>145</v>
      </c>
      <c r="C79" s="28" t="s">
        <v>146</v>
      </c>
      <c r="D79" s="22">
        <f t="shared" si="17"/>
        <v>300000</v>
      </c>
      <c r="E79" s="22">
        <f t="shared" si="18"/>
        <v>160000</v>
      </c>
      <c r="F79" s="22">
        <f t="shared" si="19"/>
        <v>160000</v>
      </c>
      <c r="G79" s="22"/>
      <c r="H79" s="22">
        <v>160000</v>
      </c>
      <c r="I79" s="22"/>
      <c r="J79" s="22"/>
      <c r="K79" s="22"/>
      <c r="L79" s="22"/>
      <c r="M79" s="22">
        <f t="shared" si="20"/>
        <v>140000</v>
      </c>
      <c r="N79" s="22">
        <v>140000</v>
      </c>
      <c r="O79" s="22"/>
      <c r="P79" s="22"/>
    </row>
    <row r="80" spans="1:16" ht="48.75">
      <c r="A80" s="27"/>
      <c r="B80" s="27" t="s">
        <v>147</v>
      </c>
      <c r="C80" s="28" t="s">
        <v>148</v>
      </c>
      <c r="D80" s="22">
        <f t="shared" si="17"/>
        <v>2000</v>
      </c>
      <c r="E80" s="22">
        <f t="shared" si="18"/>
        <v>2000</v>
      </c>
      <c r="F80" s="22">
        <f t="shared" si="19"/>
        <v>2000</v>
      </c>
      <c r="G80" s="22"/>
      <c r="H80" s="22">
        <v>2000</v>
      </c>
      <c r="I80" s="22"/>
      <c r="J80" s="22"/>
      <c r="K80" s="22"/>
      <c r="L80" s="22"/>
      <c r="M80" s="22">
        <f t="shared" si="20"/>
        <v>0</v>
      </c>
      <c r="N80" s="22"/>
      <c r="O80" s="23"/>
      <c r="P80" s="23"/>
    </row>
    <row r="81" spans="1:16" ht="22.5">
      <c r="A81" s="27"/>
      <c r="B81" s="27" t="s">
        <v>149</v>
      </c>
      <c r="C81" s="29" t="s">
        <v>27</v>
      </c>
      <c r="D81" s="22">
        <f t="shared" si="17"/>
        <v>1375000</v>
      </c>
      <c r="E81" s="22">
        <f t="shared" si="18"/>
        <v>195000</v>
      </c>
      <c r="F81" s="22">
        <f t="shared" si="19"/>
        <v>195000</v>
      </c>
      <c r="G81" s="22">
        <v>115000</v>
      </c>
      <c r="H81" s="22">
        <v>80000</v>
      </c>
      <c r="I81" s="22"/>
      <c r="J81" s="22"/>
      <c r="K81" s="22"/>
      <c r="L81" s="22"/>
      <c r="M81" s="22">
        <f t="shared" si="20"/>
        <v>1180000</v>
      </c>
      <c r="N81" s="22">
        <v>1180000</v>
      </c>
      <c r="O81" s="22"/>
      <c r="P81" s="22"/>
    </row>
    <row r="82" spans="1:16" ht="45">
      <c r="A82" s="16" t="s">
        <v>150</v>
      </c>
      <c r="B82" s="31"/>
      <c r="C82" s="36" t="s">
        <v>151</v>
      </c>
      <c r="D82" s="19">
        <f>SUM(D83:D87)</f>
        <v>3769658</v>
      </c>
      <c r="E82" s="19">
        <f t="shared" ref="E82:N82" si="28">SUM(E83:E87)</f>
        <v>2769658</v>
      </c>
      <c r="F82" s="19">
        <f t="shared" si="28"/>
        <v>249658</v>
      </c>
      <c r="G82" s="19">
        <f t="shared" si="28"/>
        <v>10000</v>
      </c>
      <c r="H82" s="19">
        <f t="shared" si="28"/>
        <v>239658</v>
      </c>
      <c r="I82" s="19">
        <f t="shared" si="28"/>
        <v>2520000</v>
      </c>
      <c r="J82" s="19">
        <f t="shared" si="28"/>
        <v>0</v>
      </c>
      <c r="K82" s="19">
        <f t="shared" si="28"/>
        <v>0</v>
      </c>
      <c r="L82" s="19">
        <f t="shared" si="28"/>
        <v>0</v>
      </c>
      <c r="M82" s="19">
        <f t="shared" si="28"/>
        <v>1000000</v>
      </c>
      <c r="N82" s="19">
        <f t="shared" si="28"/>
        <v>1000000</v>
      </c>
      <c r="O82" s="19">
        <f>SUM(O83:O87)</f>
        <v>0</v>
      </c>
      <c r="P82" s="19"/>
    </row>
    <row r="83" spans="1:16" ht="33.75">
      <c r="A83" s="27"/>
      <c r="B83" s="27" t="s">
        <v>152</v>
      </c>
      <c r="C83" s="29" t="s">
        <v>153</v>
      </c>
      <c r="D83" s="22">
        <f t="shared" si="17"/>
        <v>1679658</v>
      </c>
      <c r="E83" s="22">
        <f t="shared" si="18"/>
        <v>679658</v>
      </c>
      <c r="F83" s="22">
        <f t="shared" si="19"/>
        <v>39658</v>
      </c>
      <c r="G83" s="22"/>
      <c r="H83" s="22">
        <v>39658</v>
      </c>
      <c r="I83" s="22">
        <v>640000</v>
      </c>
      <c r="J83" s="22"/>
      <c r="K83" s="22"/>
      <c r="L83" s="22"/>
      <c r="M83" s="22">
        <f t="shared" si="20"/>
        <v>1000000</v>
      </c>
      <c r="N83" s="22">
        <v>1000000</v>
      </c>
      <c r="O83" s="23"/>
      <c r="P83" s="23"/>
    </row>
    <row r="84" spans="1:16">
      <c r="A84" s="27"/>
      <c r="B84" s="27" t="s">
        <v>154</v>
      </c>
      <c r="C84" s="29" t="s">
        <v>155</v>
      </c>
      <c r="D84" s="22">
        <f t="shared" si="17"/>
        <v>840000</v>
      </c>
      <c r="E84" s="22">
        <f t="shared" si="18"/>
        <v>840000</v>
      </c>
      <c r="F84" s="22">
        <f t="shared" si="19"/>
        <v>0</v>
      </c>
      <c r="G84" s="22"/>
      <c r="H84" s="22"/>
      <c r="I84" s="22">
        <v>840000</v>
      </c>
      <c r="J84" s="22"/>
      <c r="K84" s="22"/>
      <c r="L84" s="22"/>
      <c r="M84" s="22">
        <f t="shared" si="20"/>
        <v>0</v>
      </c>
      <c r="N84" s="22"/>
      <c r="O84" s="22"/>
      <c r="P84" s="22"/>
    </row>
    <row r="85" spans="1:16">
      <c r="A85" s="27"/>
      <c r="B85" s="27" t="s">
        <v>156</v>
      </c>
      <c r="C85" s="29" t="s">
        <v>157</v>
      </c>
      <c r="D85" s="22">
        <f t="shared" si="17"/>
        <v>990000</v>
      </c>
      <c r="E85" s="22">
        <f t="shared" si="18"/>
        <v>990000</v>
      </c>
      <c r="F85" s="22">
        <f t="shared" si="19"/>
        <v>0</v>
      </c>
      <c r="G85" s="22"/>
      <c r="H85" s="22"/>
      <c r="I85" s="22">
        <v>990000</v>
      </c>
      <c r="J85" s="22"/>
      <c r="K85" s="22"/>
      <c r="L85" s="22"/>
      <c r="M85" s="22">
        <f t="shared" si="20"/>
        <v>0</v>
      </c>
      <c r="N85" s="22"/>
      <c r="O85" s="23"/>
      <c r="P85" s="23"/>
    </row>
    <row r="86" spans="1:16" ht="45">
      <c r="A86" s="27"/>
      <c r="B86" s="27" t="s">
        <v>158</v>
      </c>
      <c r="C86" s="29" t="s">
        <v>159</v>
      </c>
      <c r="D86" s="22">
        <f t="shared" si="17"/>
        <v>50000</v>
      </c>
      <c r="E86" s="22">
        <f t="shared" si="18"/>
        <v>50000</v>
      </c>
      <c r="F86" s="22">
        <f t="shared" si="19"/>
        <v>0</v>
      </c>
      <c r="G86" s="22"/>
      <c r="H86" s="22"/>
      <c r="I86" s="22">
        <v>50000</v>
      </c>
      <c r="J86" s="22"/>
      <c r="K86" s="22"/>
      <c r="L86" s="22"/>
      <c r="M86" s="22">
        <f t="shared" si="20"/>
        <v>0</v>
      </c>
      <c r="N86" s="22"/>
      <c r="O86" s="22"/>
      <c r="P86" s="22"/>
    </row>
    <row r="87" spans="1:16" ht="22.5">
      <c r="A87" s="27"/>
      <c r="B87" s="27" t="s">
        <v>160</v>
      </c>
      <c r="C87" s="29" t="s">
        <v>102</v>
      </c>
      <c r="D87" s="22">
        <f t="shared" si="17"/>
        <v>210000</v>
      </c>
      <c r="E87" s="22">
        <f t="shared" si="18"/>
        <v>210000</v>
      </c>
      <c r="F87" s="22">
        <f t="shared" si="19"/>
        <v>210000</v>
      </c>
      <c r="G87" s="22">
        <v>10000</v>
      </c>
      <c r="H87" s="22">
        <v>200000</v>
      </c>
      <c r="I87" s="22"/>
      <c r="J87" s="22"/>
      <c r="K87" s="22"/>
      <c r="L87" s="22"/>
      <c r="M87" s="22">
        <f t="shared" si="20"/>
        <v>0</v>
      </c>
      <c r="N87" s="22"/>
      <c r="O87" s="22"/>
      <c r="P87" s="22"/>
    </row>
    <row r="88" spans="1:16" ht="33.75">
      <c r="A88" s="35" t="s">
        <v>161</v>
      </c>
      <c r="B88" s="31"/>
      <c r="C88" s="36" t="s">
        <v>162</v>
      </c>
      <c r="D88" s="19">
        <f>SUM(D89:D91)</f>
        <v>2669895</v>
      </c>
      <c r="E88" s="19">
        <f t="shared" ref="E88:N88" si="29">SUM(E89:E91)</f>
        <v>1174200</v>
      </c>
      <c r="F88" s="19">
        <f t="shared" si="29"/>
        <v>74200</v>
      </c>
      <c r="G88" s="19">
        <f t="shared" si="29"/>
        <v>0</v>
      </c>
      <c r="H88" s="19">
        <f t="shared" si="29"/>
        <v>74200</v>
      </c>
      <c r="I88" s="19">
        <f t="shared" si="29"/>
        <v>1100000</v>
      </c>
      <c r="J88" s="19">
        <f t="shared" si="29"/>
        <v>0</v>
      </c>
      <c r="K88" s="19">
        <f t="shared" si="29"/>
        <v>0</v>
      </c>
      <c r="L88" s="19">
        <f t="shared" si="29"/>
        <v>0</v>
      </c>
      <c r="M88" s="19">
        <f t="shared" si="29"/>
        <v>1495695</v>
      </c>
      <c r="N88" s="19">
        <f t="shared" si="29"/>
        <v>1495695</v>
      </c>
      <c r="O88" s="19">
        <f>SUM(O89:O92)</f>
        <v>0</v>
      </c>
      <c r="P88" s="19"/>
    </row>
    <row r="89" spans="1:16" ht="22.5">
      <c r="A89" s="27"/>
      <c r="B89" s="27" t="s">
        <v>163</v>
      </c>
      <c r="C89" s="29" t="s">
        <v>164</v>
      </c>
      <c r="D89" s="22">
        <f t="shared" si="17"/>
        <v>550000</v>
      </c>
      <c r="E89" s="22">
        <f t="shared" si="18"/>
        <v>0</v>
      </c>
      <c r="F89" s="22">
        <f t="shared" si="19"/>
        <v>0</v>
      </c>
      <c r="G89" s="22"/>
      <c r="H89" s="22"/>
      <c r="I89" s="22"/>
      <c r="J89" s="22"/>
      <c r="K89" s="22"/>
      <c r="L89" s="22"/>
      <c r="M89" s="22">
        <f t="shared" si="20"/>
        <v>550000</v>
      </c>
      <c r="N89" s="22">
        <v>550000</v>
      </c>
      <c r="O89" s="23"/>
      <c r="P89" s="23"/>
    </row>
    <row r="90" spans="1:16" ht="45">
      <c r="A90" s="27"/>
      <c r="B90" s="27" t="s">
        <v>165</v>
      </c>
      <c r="C90" s="29" t="s">
        <v>166</v>
      </c>
      <c r="D90" s="22">
        <f t="shared" si="17"/>
        <v>2058000</v>
      </c>
      <c r="E90" s="22">
        <f t="shared" si="18"/>
        <v>1125000</v>
      </c>
      <c r="F90" s="22">
        <f t="shared" si="19"/>
        <v>25000</v>
      </c>
      <c r="G90" s="22"/>
      <c r="H90" s="22">
        <v>25000</v>
      </c>
      <c r="I90" s="22">
        <v>1100000</v>
      </c>
      <c r="J90" s="22"/>
      <c r="K90" s="22"/>
      <c r="L90" s="22"/>
      <c r="M90" s="22">
        <f t="shared" si="20"/>
        <v>933000</v>
      </c>
      <c r="N90" s="22">
        <v>933000</v>
      </c>
      <c r="O90" s="22"/>
      <c r="P90" s="22"/>
    </row>
    <row r="91" spans="1:16" ht="22.5">
      <c r="A91" s="27"/>
      <c r="B91" s="27" t="s">
        <v>167</v>
      </c>
      <c r="C91" s="29" t="s">
        <v>27</v>
      </c>
      <c r="D91" s="22">
        <f t="shared" si="17"/>
        <v>61895</v>
      </c>
      <c r="E91" s="22">
        <f t="shared" si="18"/>
        <v>49200</v>
      </c>
      <c r="F91" s="22">
        <f t="shared" si="19"/>
        <v>49200</v>
      </c>
      <c r="G91" s="22"/>
      <c r="H91" s="22">
        <v>49200</v>
      </c>
      <c r="I91" s="22"/>
      <c r="J91" s="22"/>
      <c r="K91" s="22"/>
      <c r="L91" s="22"/>
      <c r="M91" s="22">
        <f t="shared" si="20"/>
        <v>12695</v>
      </c>
      <c r="N91" s="22">
        <v>12695</v>
      </c>
      <c r="O91" s="23"/>
      <c r="P91" s="23"/>
    </row>
    <row r="92" spans="1:16">
      <c r="A92" s="27"/>
      <c r="B92" s="27"/>
      <c r="C92" s="29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ht="15">
      <c r="A93" s="31"/>
      <c r="B93" s="31"/>
      <c r="C93" s="39" t="s">
        <v>168</v>
      </c>
      <c r="D93" s="19">
        <f t="shared" ref="D93:P93" si="30">SUM(D10,D14,D17,D21,D25,D31,D33,D39,D41,D43,D46,D56,D60,D70,D73,D82,D88,)</f>
        <v>73200620</v>
      </c>
      <c r="E93" s="19">
        <f t="shared" si="30"/>
        <v>56629008.25</v>
      </c>
      <c r="F93" s="19">
        <f t="shared" si="30"/>
        <v>39411223.049999997</v>
      </c>
      <c r="G93" s="19">
        <f t="shared" si="30"/>
        <v>27080073</v>
      </c>
      <c r="H93" s="19">
        <f t="shared" si="30"/>
        <v>12331150.050000001</v>
      </c>
      <c r="I93" s="19">
        <f t="shared" si="30"/>
        <v>5277996.78</v>
      </c>
      <c r="J93" s="19">
        <f t="shared" si="30"/>
        <v>11410289</v>
      </c>
      <c r="K93" s="19">
        <f t="shared" si="30"/>
        <v>29499.42</v>
      </c>
      <c r="L93" s="19">
        <f t="shared" si="30"/>
        <v>500000</v>
      </c>
      <c r="M93" s="19">
        <f t="shared" si="30"/>
        <v>16571611.75</v>
      </c>
      <c r="N93" s="19">
        <f t="shared" si="30"/>
        <v>16571611.75</v>
      </c>
      <c r="O93" s="19">
        <f t="shared" si="30"/>
        <v>0</v>
      </c>
      <c r="P93" s="19">
        <f t="shared" si="30"/>
        <v>0</v>
      </c>
    </row>
    <row r="94" spans="1:16">
      <c r="A94" s="27"/>
      <c r="B94" s="27"/>
      <c r="C94" s="29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1"/>
      <c r="P94" s="42"/>
    </row>
    <row r="95" spans="1:16">
      <c r="A95" s="43"/>
      <c r="B95" s="43"/>
      <c r="C95" s="44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6"/>
    </row>
    <row r="96" spans="1:16">
      <c r="A96" s="43"/>
      <c r="B96" s="43"/>
      <c r="C96" s="44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6"/>
    </row>
  </sheetData>
  <mergeCells count="15">
    <mergeCell ref="A5:A8"/>
    <mergeCell ref="B5:B8"/>
    <mergeCell ref="C5:C8"/>
    <mergeCell ref="D5:D8"/>
    <mergeCell ref="E5:N5"/>
    <mergeCell ref="E6:E8"/>
    <mergeCell ref="F6:L6"/>
    <mergeCell ref="M6:M8"/>
    <mergeCell ref="F7:F8"/>
    <mergeCell ref="G7:H7"/>
    <mergeCell ref="I7:I8"/>
    <mergeCell ref="J7:J8"/>
    <mergeCell ref="K7:K8"/>
    <mergeCell ref="L7:L8"/>
    <mergeCell ref="N7:N8"/>
  </mergeCells>
  <pageMargins left="0.7" right="0.7" top="0.69791666666666663" bottom="0.75" header="0.3" footer="0.3"/>
  <pageSetup paperSize="9" orientation="landscape" r:id="rId1"/>
  <headerFoot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2010-11-05T13:26:43Z</cp:lastPrinted>
  <dcterms:created xsi:type="dcterms:W3CDTF">2010-09-13T10:08:08Z</dcterms:created>
  <dcterms:modified xsi:type="dcterms:W3CDTF">2010-12-02T07:33:35Z</dcterms:modified>
</cp:coreProperties>
</file>